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PCIL\Desktop\"/>
    </mc:Choice>
  </mc:AlternateContent>
  <xr:revisionPtr revIDLastSave="0" documentId="8_{BB28EDDA-F1FB-4780-9EBA-AB28A6A097FA}" xr6:coauthVersionLast="47" xr6:coauthVersionMax="47" xr10:uidLastSave="{00000000-0000-0000-0000-000000000000}"/>
  <bookViews>
    <workbookView xWindow="28680" yWindow="-120" windowWidth="29040" windowHeight="15720" firstSheet="1" activeTab="1" xr2:uid="{3BC843B1-D540-44EC-9A94-DAADB707C78A}"/>
  </bookViews>
  <sheets>
    <sheet name="Budget Overview" sheetId="20" state="hidden" r:id="rId1"/>
    <sheet name="Overview" sheetId="25" r:id="rId2"/>
    <sheet name="Admin" sheetId="16" r:id="rId3"/>
    <sheet name="Comm. &amp; Pers. Dev." sheetId="14" r:id="rId4"/>
    <sheet name="Development" sheetId="12" r:id="rId5"/>
    <sheet name="Head Start" sheetId="15" r:id="rId6"/>
    <sheet name="Energy" sheetId="13" r:id="rId7"/>
    <sheet name="Nutrition" sheetId="17" r:id="rId8"/>
    <sheet name="Overview Cash Sources" sheetId="24" state="hidden" r:id="rId9"/>
    <sheet name="Exp. Codes" sheetId="26" state="hidden" r:id="rId10"/>
    <sheet name="Budget Template" sheetId="4" state="hidden" r:id="rId11"/>
    <sheet name="Transporation" sheetId="18" r:id="rId12"/>
  </sheets>
  <definedNames>
    <definedName name="_xlnm.Print_Titles" localSheetId="0">'Budget Overview'!$1:$2</definedName>
    <definedName name="_xlnm.Print_Titles" localSheetId="1">Overview!$1:$1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13" i="13" l="1"/>
  <c r="P115" i="14"/>
  <c r="Q16" i="25"/>
  <c r="L3" i="25"/>
  <c r="L16" i="25" s="1"/>
  <c r="F21" i="25"/>
  <c r="F24" i="25"/>
  <c r="F31" i="25"/>
  <c r="F33" i="25"/>
  <c r="F34" i="25"/>
  <c r="F35" i="25"/>
  <c r="F36" i="25"/>
  <c r="F37" i="25"/>
  <c r="F38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20" i="25"/>
  <c r="E16" i="25"/>
  <c r="K16" i="25"/>
  <c r="J16" i="25"/>
  <c r="F6" i="25"/>
  <c r="F8" i="25"/>
  <c r="F5" i="25"/>
  <c r="F4" i="25"/>
  <c r="F3" i="25"/>
  <c r="G3" i="25"/>
  <c r="F9" i="25"/>
  <c r="Q15" i="25"/>
  <c r="M16" i="25"/>
  <c r="G15" i="25"/>
  <c r="C16" i="25"/>
  <c r="Q103" i="25"/>
  <c r="E103" i="25"/>
  <c r="E102" i="25"/>
  <c r="D102" i="25"/>
  <c r="B102" i="25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24" i="16"/>
  <c r="O14" i="16"/>
  <c r="O15" i="16"/>
  <c r="O16" i="16"/>
  <c r="O13" i="16"/>
  <c r="N14" i="16"/>
  <c r="N15" i="16"/>
  <c r="N16" i="16"/>
  <c r="N17" i="16"/>
  <c r="N13" i="16"/>
  <c r="M14" i="16"/>
  <c r="M15" i="16"/>
  <c r="M16" i="16"/>
  <c r="M17" i="16"/>
  <c r="O17" i="16" s="1"/>
  <c r="M13" i="16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4" i="15"/>
  <c r="AA55" i="15"/>
  <c r="AA56" i="15"/>
  <c r="AA57" i="15"/>
  <c r="AA58" i="15"/>
  <c r="AA59" i="15"/>
  <c r="AA60" i="15"/>
  <c r="AA61" i="15"/>
  <c r="AA62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AA53" i="15" s="1"/>
  <c r="Y54" i="15"/>
  <c r="Y55" i="15"/>
  <c r="Y56" i="15"/>
  <c r="Y57" i="15"/>
  <c r="Y58" i="15"/>
  <c r="Y59" i="15"/>
  <c r="Y60" i="15"/>
  <c r="Y61" i="15"/>
  <c r="Y62" i="15"/>
  <c r="Y63" i="15"/>
  <c r="AA63" i="15" s="1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22" i="15"/>
  <c r="Z14" i="15"/>
  <c r="Z15" i="15"/>
  <c r="Z13" i="15"/>
  <c r="Y14" i="15"/>
  <c r="Y15" i="15"/>
  <c r="Y13" i="15"/>
  <c r="F85" i="4" l="1"/>
  <c r="E85" i="4"/>
  <c r="F18" i="4"/>
  <c r="E18" i="4"/>
  <c r="D131" i="24"/>
  <c r="F129" i="24"/>
  <c r="F125" i="24"/>
  <c r="F124" i="24"/>
  <c r="F123" i="24"/>
  <c r="F121" i="24"/>
  <c r="F120" i="24"/>
  <c r="D118" i="24"/>
  <c r="F117" i="24"/>
  <c r="F116" i="24"/>
  <c r="F115" i="24"/>
  <c r="D114" i="24"/>
  <c r="B114" i="24"/>
  <c r="F113" i="24"/>
  <c r="D113" i="24"/>
  <c r="B113" i="24"/>
  <c r="F112" i="24"/>
  <c r="D112" i="24"/>
  <c r="B112" i="24"/>
  <c r="F111" i="24"/>
  <c r="D111" i="24"/>
  <c r="B111" i="24"/>
  <c r="F110" i="24"/>
  <c r="D110" i="24"/>
  <c r="F109" i="24"/>
  <c r="D109" i="24"/>
  <c r="B109" i="24"/>
  <c r="F108" i="24"/>
  <c r="D108" i="24"/>
  <c r="B108" i="24"/>
  <c r="F107" i="24"/>
  <c r="D107" i="24"/>
  <c r="B107" i="24"/>
  <c r="F106" i="24"/>
  <c r="D106" i="24"/>
  <c r="B106" i="24"/>
  <c r="F105" i="24"/>
  <c r="D105" i="24"/>
  <c r="B105" i="24"/>
  <c r="F104" i="24"/>
  <c r="D104" i="24"/>
  <c r="B104" i="24"/>
  <c r="F103" i="24"/>
  <c r="D103" i="24"/>
  <c r="B103" i="24"/>
  <c r="F102" i="24"/>
  <c r="D102" i="24"/>
  <c r="B102" i="24"/>
  <c r="F101" i="24"/>
  <c r="D101" i="24"/>
  <c r="D100" i="24"/>
  <c r="B100" i="24"/>
  <c r="F99" i="24"/>
  <c r="D99" i="24"/>
  <c r="B99" i="24"/>
  <c r="F98" i="24"/>
  <c r="D98" i="24"/>
  <c r="B98" i="24"/>
  <c r="F97" i="24"/>
  <c r="D97" i="24"/>
  <c r="B97" i="24"/>
  <c r="F96" i="24"/>
  <c r="D96" i="24"/>
  <c r="B96" i="24"/>
  <c r="F95" i="24"/>
  <c r="D95" i="24"/>
  <c r="B95" i="24"/>
  <c r="F94" i="24"/>
  <c r="D94" i="24"/>
  <c r="B94" i="24"/>
  <c r="F93" i="24"/>
  <c r="D93" i="24"/>
  <c r="B93" i="24"/>
  <c r="F92" i="24"/>
  <c r="D92" i="24"/>
  <c r="B92" i="24"/>
  <c r="F91" i="24"/>
  <c r="D91" i="24"/>
  <c r="B91" i="24"/>
  <c r="F90" i="24"/>
  <c r="D90" i="24"/>
  <c r="B90" i="24"/>
  <c r="F89" i="24"/>
  <c r="D89" i="24"/>
  <c r="B89" i="24"/>
  <c r="F88" i="24"/>
  <c r="D88" i="24"/>
  <c r="B88" i="24"/>
  <c r="D87" i="24"/>
  <c r="F86" i="24"/>
  <c r="D86" i="24"/>
  <c r="B86" i="24"/>
  <c r="F85" i="24"/>
  <c r="D85" i="24"/>
  <c r="F84" i="24"/>
  <c r="D84" i="24"/>
  <c r="B84" i="24"/>
  <c r="F83" i="24"/>
  <c r="D83" i="24"/>
  <c r="B83" i="24"/>
  <c r="F82" i="24"/>
  <c r="D82" i="24"/>
  <c r="B82" i="24"/>
  <c r="F81" i="24"/>
  <c r="D81" i="24"/>
  <c r="B81" i="24"/>
  <c r="F80" i="24"/>
  <c r="D80" i="24"/>
  <c r="F79" i="24"/>
  <c r="D79" i="24"/>
  <c r="F78" i="24"/>
  <c r="D78" i="24"/>
  <c r="B78" i="24"/>
  <c r="F77" i="24"/>
  <c r="D77" i="24"/>
  <c r="F76" i="24"/>
  <c r="D76" i="24"/>
  <c r="F75" i="24"/>
  <c r="D75" i="24"/>
  <c r="B75" i="24"/>
  <c r="F74" i="24"/>
  <c r="D74" i="24"/>
  <c r="B74" i="24"/>
  <c r="F73" i="24"/>
  <c r="D73" i="24"/>
  <c r="F72" i="24"/>
  <c r="D72" i="24"/>
  <c r="B72" i="24"/>
  <c r="F71" i="24"/>
  <c r="D71" i="24"/>
  <c r="F70" i="24"/>
  <c r="D70" i="24"/>
  <c r="F69" i="24"/>
  <c r="D69" i="24"/>
  <c r="B69" i="24"/>
  <c r="F68" i="24"/>
  <c r="D68" i="24"/>
  <c r="B68" i="24"/>
  <c r="F67" i="24"/>
  <c r="D67" i="24"/>
  <c r="F66" i="24"/>
  <c r="D66" i="24"/>
  <c r="B66" i="24"/>
  <c r="D65" i="24"/>
  <c r="B65" i="24"/>
  <c r="F64" i="24"/>
  <c r="D64" i="24"/>
  <c r="B64" i="24"/>
  <c r="F63" i="24"/>
  <c r="D63" i="24"/>
  <c r="B63" i="24"/>
  <c r="F62" i="24"/>
  <c r="D62" i="24"/>
  <c r="F61" i="24"/>
  <c r="D61" i="24"/>
  <c r="F60" i="24"/>
  <c r="D60" i="24"/>
  <c r="F59" i="24"/>
  <c r="D59" i="24"/>
  <c r="D58" i="24"/>
  <c r="B58" i="24"/>
  <c r="F57" i="24"/>
  <c r="D57" i="24"/>
  <c r="B57" i="24"/>
  <c r="D56" i="24"/>
  <c r="D55" i="24"/>
  <c r="D54" i="24"/>
  <c r="B54" i="24"/>
  <c r="D53" i="24"/>
  <c r="D52" i="24"/>
  <c r="D51" i="24"/>
  <c r="F50" i="24"/>
  <c r="D50" i="24"/>
  <c r="B50" i="24"/>
  <c r="D48" i="24"/>
  <c r="B48" i="24"/>
  <c r="F47" i="24"/>
  <c r="D47" i="24"/>
  <c r="F46" i="24"/>
  <c r="D46" i="24"/>
  <c r="B46" i="24"/>
  <c r="O39" i="24"/>
  <c r="N39" i="24"/>
  <c r="M39" i="24"/>
  <c r="L39" i="24"/>
  <c r="G39" i="24"/>
  <c r="E39" i="24"/>
  <c r="C39" i="24"/>
  <c r="B39" i="24"/>
  <c r="O33" i="24"/>
  <c r="N33" i="24"/>
  <c r="M33" i="24"/>
  <c r="L33" i="24"/>
  <c r="K33" i="24"/>
  <c r="Q33" i="24" s="1"/>
  <c r="G33" i="24"/>
  <c r="F33" i="24"/>
  <c r="R32" i="24"/>
  <c r="Q32" i="24"/>
  <c r="P32" i="24"/>
  <c r="O32" i="24"/>
  <c r="N32" i="24"/>
  <c r="R31" i="24"/>
  <c r="Q31" i="24"/>
  <c r="P31" i="24"/>
  <c r="O31" i="24"/>
  <c r="N31" i="24"/>
  <c r="R30" i="24"/>
  <c r="Q30" i="24"/>
  <c r="P30" i="24"/>
  <c r="O30" i="24"/>
  <c r="N30" i="24"/>
  <c r="M30" i="24"/>
  <c r="L30" i="24"/>
  <c r="R29" i="24"/>
  <c r="Q29" i="24"/>
  <c r="P29" i="24"/>
  <c r="G29" i="24"/>
  <c r="F29" i="24"/>
  <c r="R28" i="24"/>
  <c r="Q28" i="24"/>
  <c r="P28" i="24"/>
  <c r="E28" i="24"/>
  <c r="D28" i="24"/>
  <c r="R27" i="24"/>
  <c r="Q27" i="24"/>
  <c r="P27" i="24"/>
  <c r="M27" i="24"/>
  <c r="L27" i="24"/>
  <c r="R26" i="24"/>
  <c r="Q26" i="24"/>
  <c r="P26" i="24"/>
  <c r="R25" i="24"/>
  <c r="Q25" i="24"/>
  <c r="P25" i="24"/>
  <c r="G25" i="24"/>
  <c r="F25" i="24"/>
  <c r="R24" i="24"/>
  <c r="Q24" i="24"/>
  <c r="P24" i="24"/>
  <c r="G24" i="24"/>
  <c r="F24" i="24"/>
  <c r="R23" i="24"/>
  <c r="Q23" i="24"/>
  <c r="P23" i="24"/>
  <c r="G23" i="24"/>
  <c r="F23" i="24"/>
  <c r="R22" i="24"/>
  <c r="Q22" i="24"/>
  <c r="P22" i="24"/>
  <c r="G22" i="24"/>
  <c r="F22" i="24"/>
  <c r="R21" i="24"/>
  <c r="Q21" i="24"/>
  <c r="P21" i="24"/>
  <c r="G21" i="24"/>
  <c r="F21" i="24"/>
  <c r="R20" i="24"/>
  <c r="Q20" i="24"/>
  <c r="P20" i="24"/>
  <c r="G20" i="24"/>
  <c r="F20" i="24"/>
  <c r="Q19" i="24"/>
  <c r="C19" i="24"/>
  <c r="B19" i="24"/>
  <c r="P19" i="24" s="1"/>
  <c r="R19" i="24" s="1"/>
  <c r="C18" i="24"/>
  <c r="Q18" i="24" s="1"/>
  <c r="B18" i="24"/>
  <c r="P18" i="24" s="1"/>
  <c r="C17" i="24"/>
  <c r="Q17" i="24" s="1"/>
  <c r="B17" i="24"/>
  <c r="P17" i="24" s="1"/>
  <c r="R16" i="24"/>
  <c r="Q16" i="24"/>
  <c r="P16" i="24"/>
  <c r="C16" i="24"/>
  <c r="B16" i="24"/>
  <c r="R15" i="24"/>
  <c r="Q15" i="24"/>
  <c r="P15" i="24"/>
  <c r="C15" i="24"/>
  <c r="B15" i="24"/>
  <c r="R14" i="24"/>
  <c r="Q14" i="24"/>
  <c r="P14" i="24"/>
  <c r="O14" i="24"/>
  <c r="N14" i="24"/>
  <c r="M14" i="24"/>
  <c r="L14" i="24"/>
  <c r="O13" i="24"/>
  <c r="N13" i="24"/>
  <c r="M13" i="24"/>
  <c r="L13" i="24"/>
  <c r="K13" i="24"/>
  <c r="J13" i="24"/>
  <c r="I13" i="24"/>
  <c r="Q13" i="24" s="1"/>
  <c r="H13" i="24"/>
  <c r="P13" i="24" s="1"/>
  <c r="G13" i="24"/>
  <c r="F13" i="24"/>
  <c r="C13" i="24"/>
  <c r="B13" i="24"/>
  <c r="Q12" i="24"/>
  <c r="O12" i="24"/>
  <c r="N12" i="24"/>
  <c r="M12" i="24"/>
  <c r="L12" i="24"/>
  <c r="G12" i="24"/>
  <c r="R11" i="24"/>
  <c r="Q11" i="24"/>
  <c r="P11" i="24"/>
  <c r="O11" i="24"/>
  <c r="N11" i="24"/>
  <c r="M11" i="24"/>
  <c r="L11" i="24"/>
  <c r="R10" i="24"/>
  <c r="Q10" i="24"/>
  <c r="P10" i="24"/>
  <c r="G10" i="24"/>
  <c r="F10" i="24"/>
  <c r="R9" i="24"/>
  <c r="Q9" i="24"/>
  <c r="P9" i="24"/>
  <c r="O9" i="24"/>
  <c r="N9" i="24"/>
  <c r="I8" i="24"/>
  <c r="Q8" i="24" s="1"/>
  <c r="H8" i="24"/>
  <c r="P8" i="24" s="1"/>
  <c r="K7" i="24"/>
  <c r="K39" i="24" s="1"/>
  <c r="R6" i="24"/>
  <c r="Q6" i="24"/>
  <c r="P6" i="24"/>
  <c r="G6" i="24"/>
  <c r="F6" i="24"/>
  <c r="R5" i="24"/>
  <c r="Q5" i="24"/>
  <c r="P5" i="24"/>
  <c r="O5" i="24"/>
  <c r="N5" i="24"/>
  <c r="M5" i="24"/>
  <c r="L5" i="24"/>
  <c r="Q4" i="24"/>
  <c r="K4" i="24"/>
  <c r="I3" i="24"/>
  <c r="Q3" i="24" s="1"/>
  <c r="Q39" i="24" s="1"/>
  <c r="E3" i="24"/>
  <c r="AH119" i="18"/>
  <c r="AG119" i="18"/>
  <c r="AF119" i="18"/>
  <c r="AE119" i="18"/>
  <c r="AD119" i="18"/>
  <c r="AC119" i="18"/>
  <c r="AB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AH113" i="18"/>
  <c r="AI108" i="18"/>
  <c r="AH108" i="18"/>
  <c r="AG108" i="18"/>
  <c r="AF108" i="18"/>
  <c r="AE108" i="18"/>
  <c r="AD108" i="18"/>
  <c r="AC108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AI107" i="18"/>
  <c r="AH107" i="18"/>
  <c r="AG107" i="18"/>
  <c r="AI106" i="18"/>
  <c r="AH106" i="18"/>
  <c r="AG106" i="18"/>
  <c r="AI105" i="18"/>
  <c r="AH105" i="18"/>
  <c r="AG105" i="18"/>
  <c r="AI104" i="18"/>
  <c r="AH104" i="18"/>
  <c r="AG104" i="18"/>
  <c r="AI103" i="18"/>
  <c r="AH103" i="18"/>
  <c r="AG103" i="18"/>
  <c r="AI102" i="18"/>
  <c r="AH102" i="18"/>
  <c r="AG102" i="18"/>
  <c r="AI101" i="18"/>
  <c r="AH101" i="18"/>
  <c r="AG101" i="18"/>
  <c r="AI100" i="18"/>
  <c r="AH100" i="18"/>
  <c r="AG100" i="18"/>
  <c r="AI99" i="18"/>
  <c r="AH99" i="18"/>
  <c r="AG99" i="18"/>
  <c r="AI98" i="18"/>
  <c r="AH98" i="18"/>
  <c r="AG98" i="18"/>
  <c r="AI97" i="18"/>
  <c r="AH97" i="18"/>
  <c r="AG97" i="18"/>
  <c r="AI96" i="18"/>
  <c r="AH96" i="18"/>
  <c r="AG96" i="18"/>
  <c r="AI95" i="18"/>
  <c r="AH95" i="18"/>
  <c r="AG95" i="18"/>
  <c r="AI94" i="18"/>
  <c r="AH94" i="18"/>
  <c r="AG94" i="18"/>
  <c r="AI93" i="18"/>
  <c r="AH93" i="18"/>
  <c r="AG93" i="18"/>
  <c r="AI92" i="18"/>
  <c r="AH92" i="18"/>
  <c r="AG92" i="18"/>
  <c r="AI91" i="18"/>
  <c r="AH91" i="18"/>
  <c r="AG91" i="18"/>
  <c r="AI90" i="18"/>
  <c r="AH90" i="18"/>
  <c r="AG90" i="18"/>
  <c r="AI89" i="18"/>
  <c r="AH89" i="18"/>
  <c r="AG89" i="18"/>
  <c r="AI88" i="18"/>
  <c r="AH88" i="18"/>
  <c r="AG88" i="18"/>
  <c r="AI87" i="18"/>
  <c r="AH87" i="18"/>
  <c r="AG87" i="18"/>
  <c r="AI86" i="18"/>
  <c r="AH86" i="18"/>
  <c r="AG86" i="18"/>
  <c r="AI85" i="18"/>
  <c r="AH85" i="18"/>
  <c r="AG85" i="18"/>
  <c r="AI84" i="18"/>
  <c r="AH84" i="18"/>
  <c r="AG84" i="18"/>
  <c r="AI83" i="18"/>
  <c r="AH83" i="18"/>
  <c r="AG83" i="18"/>
  <c r="AI82" i="18"/>
  <c r="AH82" i="18"/>
  <c r="AG82" i="18"/>
  <c r="AI81" i="18"/>
  <c r="AH81" i="18"/>
  <c r="AG81" i="18"/>
  <c r="AI80" i="18"/>
  <c r="AH80" i="18"/>
  <c r="AG80" i="18"/>
  <c r="AI79" i="18"/>
  <c r="AH79" i="18"/>
  <c r="AG79" i="18"/>
  <c r="AI78" i="18"/>
  <c r="AH78" i="18"/>
  <c r="AG78" i="18"/>
  <c r="AI77" i="18"/>
  <c r="AH77" i="18"/>
  <c r="AG77" i="18"/>
  <c r="AI76" i="18"/>
  <c r="AH76" i="18"/>
  <c r="AG76" i="18"/>
  <c r="AI75" i="18"/>
  <c r="AH75" i="18"/>
  <c r="AG75" i="18"/>
  <c r="AI74" i="18"/>
  <c r="AH74" i="18"/>
  <c r="AG74" i="18"/>
  <c r="AI73" i="18"/>
  <c r="AH73" i="18"/>
  <c r="AG73" i="18"/>
  <c r="AI72" i="18"/>
  <c r="AH72" i="18"/>
  <c r="AG72" i="18"/>
  <c r="AI71" i="18"/>
  <c r="AH71" i="18"/>
  <c r="AG71" i="18"/>
  <c r="AI70" i="18"/>
  <c r="AH70" i="18"/>
  <c r="AG70" i="18"/>
  <c r="AI69" i="18"/>
  <c r="AH69" i="18"/>
  <c r="AG69" i="18"/>
  <c r="AI68" i="18"/>
  <c r="AH68" i="18"/>
  <c r="AG68" i="18"/>
  <c r="AI67" i="18"/>
  <c r="AH67" i="18"/>
  <c r="AG67" i="18"/>
  <c r="AI66" i="18"/>
  <c r="AH66" i="18"/>
  <c r="AG66" i="18"/>
  <c r="AI65" i="18"/>
  <c r="AH65" i="18"/>
  <c r="AG65" i="18"/>
  <c r="AI64" i="18"/>
  <c r="AH64" i="18"/>
  <c r="AG64" i="18"/>
  <c r="AI63" i="18"/>
  <c r="AH63" i="18"/>
  <c r="AG63" i="18"/>
  <c r="AI62" i="18"/>
  <c r="AH62" i="18"/>
  <c r="AG62" i="18"/>
  <c r="AI61" i="18"/>
  <c r="AH61" i="18"/>
  <c r="AG61" i="18"/>
  <c r="AI60" i="18"/>
  <c r="AH60" i="18"/>
  <c r="AG60" i="18"/>
  <c r="AI59" i="18"/>
  <c r="AH59" i="18"/>
  <c r="AG59" i="18"/>
  <c r="AI58" i="18"/>
  <c r="AH58" i="18"/>
  <c r="AG58" i="18"/>
  <c r="AI57" i="18"/>
  <c r="AH57" i="18"/>
  <c r="AG57" i="18"/>
  <c r="AI56" i="18"/>
  <c r="AH56" i="18"/>
  <c r="AG56" i="18"/>
  <c r="AI55" i="18"/>
  <c r="AH55" i="18"/>
  <c r="AG55" i="18"/>
  <c r="AI54" i="18"/>
  <c r="AH54" i="18"/>
  <c r="AG54" i="18"/>
  <c r="AI53" i="18"/>
  <c r="AH53" i="18"/>
  <c r="AG53" i="18"/>
  <c r="AI52" i="18"/>
  <c r="AH52" i="18"/>
  <c r="AG52" i="18"/>
  <c r="AI51" i="18"/>
  <c r="AH51" i="18"/>
  <c r="AG51" i="18"/>
  <c r="AI50" i="18"/>
  <c r="AH50" i="18"/>
  <c r="AG50" i="18"/>
  <c r="AI49" i="18"/>
  <c r="AH49" i="18"/>
  <c r="AG49" i="18"/>
  <c r="AI48" i="18"/>
  <c r="AH48" i="18"/>
  <c r="AG48" i="18"/>
  <c r="AI47" i="18"/>
  <c r="AH47" i="18"/>
  <c r="AG47" i="18"/>
  <c r="AI46" i="18"/>
  <c r="AH46" i="18"/>
  <c r="AG46" i="18"/>
  <c r="AI45" i="18"/>
  <c r="AH45" i="18"/>
  <c r="AG45" i="18"/>
  <c r="AI44" i="18"/>
  <c r="AH44" i="18"/>
  <c r="AG44" i="18"/>
  <c r="AI43" i="18"/>
  <c r="AH43" i="18"/>
  <c r="AG43" i="18"/>
  <c r="AI42" i="18"/>
  <c r="AH42" i="18"/>
  <c r="AG42" i="18"/>
  <c r="AI41" i="18"/>
  <c r="AH41" i="18"/>
  <c r="AG41" i="18"/>
  <c r="AI40" i="18"/>
  <c r="AH40" i="18"/>
  <c r="AG40" i="18"/>
  <c r="AI39" i="18"/>
  <c r="AH39" i="18"/>
  <c r="AG39" i="18"/>
  <c r="AI38" i="18"/>
  <c r="AH38" i="18"/>
  <c r="AG38" i="18"/>
  <c r="AI37" i="18"/>
  <c r="AH37" i="18"/>
  <c r="AG37" i="18"/>
  <c r="AI36" i="18"/>
  <c r="AH36" i="18"/>
  <c r="AG36" i="18"/>
  <c r="AI35" i="18"/>
  <c r="AH35" i="18"/>
  <c r="AG35" i="18"/>
  <c r="AI34" i="18"/>
  <c r="AH34" i="18"/>
  <c r="AG34" i="18"/>
  <c r="AI33" i="18"/>
  <c r="AH33" i="18"/>
  <c r="AG33" i="18"/>
  <c r="AI32" i="18"/>
  <c r="AH32" i="18"/>
  <c r="AG32" i="18"/>
  <c r="AI31" i="18"/>
  <c r="AH31" i="18"/>
  <c r="AG31" i="18"/>
  <c r="AI30" i="18"/>
  <c r="AH30" i="18"/>
  <c r="AG30" i="18"/>
  <c r="AI29" i="18"/>
  <c r="AH29" i="18"/>
  <c r="AG29" i="18"/>
  <c r="AI28" i="18"/>
  <c r="AH28" i="18"/>
  <c r="AG28" i="18"/>
  <c r="AI27" i="18"/>
  <c r="AH27" i="18"/>
  <c r="AG27" i="18"/>
  <c r="AI26" i="18"/>
  <c r="AH26" i="18"/>
  <c r="AG26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AI19" i="18"/>
  <c r="AH19" i="18"/>
  <c r="AG19" i="18"/>
  <c r="AI18" i="18"/>
  <c r="AH18" i="18"/>
  <c r="AG18" i="18"/>
  <c r="AI17" i="18"/>
  <c r="AH17" i="18"/>
  <c r="AG17" i="18"/>
  <c r="AI16" i="18"/>
  <c r="AH16" i="18"/>
  <c r="AG16" i="18"/>
  <c r="AI15" i="18"/>
  <c r="AH15" i="18"/>
  <c r="AG15" i="18"/>
  <c r="AI14" i="18"/>
  <c r="AH14" i="18"/>
  <c r="AG14" i="18"/>
  <c r="AI13" i="18"/>
  <c r="AH13" i="18"/>
  <c r="AG13" i="18"/>
  <c r="AN118" i="17"/>
  <c r="AL118" i="17"/>
  <c r="AK118" i="17"/>
  <c r="AJ118" i="17"/>
  <c r="AI118" i="17"/>
  <c r="AH118" i="17"/>
  <c r="AG118" i="17"/>
  <c r="AF118" i="17"/>
  <c r="AE118" i="17"/>
  <c r="AD118" i="17"/>
  <c r="AC118" i="17"/>
  <c r="AB118" i="17"/>
  <c r="AA118" i="17"/>
  <c r="Z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AN113" i="17"/>
  <c r="AN107" i="17"/>
  <c r="AL107" i="17"/>
  <c r="AK107" i="17"/>
  <c r="AJ107" i="17"/>
  <c r="AI107" i="17"/>
  <c r="AH107" i="17"/>
  <c r="AG107" i="17"/>
  <c r="AF107" i="17"/>
  <c r="AE107" i="17"/>
  <c r="AD107" i="17"/>
  <c r="AC107" i="17"/>
  <c r="AB107" i="17"/>
  <c r="AA107" i="17"/>
  <c r="Z107" i="17"/>
  <c r="Y107" i="17"/>
  <c r="Y118" i="17" s="1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AO106" i="17"/>
  <c r="AN106" i="17"/>
  <c r="AM106" i="17"/>
  <c r="AN105" i="17"/>
  <c r="AM105" i="17"/>
  <c r="L101" i="25" s="1"/>
  <c r="L104" i="25" s="1"/>
  <c r="AO104" i="17"/>
  <c r="AN104" i="17"/>
  <c r="AM104" i="17"/>
  <c r="AO103" i="17"/>
  <c r="AN103" i="17"/>
  <c r="AM103" i="17"/>
  <c r="AO102" i="17"/>
  <c r="AN102" i="17"/>
  <c r="AM102" i="17"/>
  <c r="AO101" i="17"/>
  <c r="AN101" i="17"/>
  <c r="AM101" i="17"/>
  <c r="AO100" i="17"/>
  <c r="AN100" i="17"/>
  <c r="AM100" i="17"/>
  <c r="AO99" i="17"/>
  <c r="AN99" i="17"/>
  <c r="AM99" i="17"/>
  <c r="AO98" i="17"/>
  <c r="AN98" i="17"/>
  <c r="AM98" i="17"/>
  <c r="AO97" i="17"/>
  <c r="AN97" i="17"/>
  <c r="AM97" i="17"/>
  <c r="AO96" i="17"/>
  <c r="AN96" i="17"/>
  <c r="AM96" i="17"/>
  <c r="AO95" i="17"/>
  <c r="AN95" i="17"/>
  <c r="AM95" i="17"/>
  <c r="AO94" i="17"/>
  <c r="AN94" i="17"/>
  <c r="AM94" i="17"/>
  <c r="AO93" i="17"/>
  <c r="AN93" i="17"/>
  <c r="AM93" i="17"/>
  <c r="AO92" i="17"/>
  <c r="AN92" i="17"/>
  <c r="AM92" i="17"/>
  <c r="AO91" i="17"/>
  <c r="AN91" i="17"/>
  <c r="AM91" i="17"/>
  <c r="AO90" i="17"/>
  <c r="AN90" i="17"/>
  <c r="AM90" i="17"/>
  <c r="AO89" i="17"/>
  <c r="AN89" i="17"/>
  <c r="AM89" i="17"/>
  <c r="AO88" i="17"/>
  <c r="AN88" i="17"/>
  <c r="AM88" i="17"/>
  <c r="AO87" i="17"/>
  <c r="AN87" i="17"/>
  <c r="AM87" i="17"/>
  <c r="AO86" i="17"/>
  <c r="AN86" i="17"/>
  <c r="AM86" i="17"/>
  <c r="AO85" i="17"/>
  <c r="AN85" i="17"/>
  <c r="AM85" i="17"/>
  <c r="AO84" i="17"/>
  <c r="AN84" i="17"/>
  <c r="AM84" i="17"/>
  <c r="AO83" i="17"/>
  <c r="AN83" i="17"/>
  <c r="AM83" i="17"/>
  <c r="AO82" i="17"/>
  <c r="AN82" i="17"/>
  <c r="AM82" i="17"/>
  <c r="AO81" i="17"/>
  <c r="AN81" i="17"/>
  <c r="AM81" i="17"/>
  <c r="AO80" i="17"/>
  <c r="AN80" i="17"/>
  <c r="AM80" i="17"/>
  <c r="AO79" i="17"/>
  <c r="AN79" i="17"/>
  <c r="AM79" i="17"/>
  <c r="AO78" i="17"/>
  <c r="AN78" i="17"/>
  <c r="AM78" i="17"/>
  <c r="AO77" i="17"/>
  <c r="AN77" i="17"/>
  <c r="AM77" i="17"/>
  <c r="AO76" i="17"/>
  <c r="AN76" i="17"/>
  <c r="AM76" i="17"/>
  <c r="AO75" i="17"/>
  <c r="AN75" i="17"/>
  <c r="AM75" i="17"/>
  <c r="AO74" i="17"/>
  <c r="AN74" i="17"/>
  <c r="AM74" i="17"/>
  <c r="AO73" i="17"/>
  <c r="AN73" i="17"/>
  <c r="AM73" i="17"/>
  <c r="AO72" i="17"/>
  <c r="AN72" i="17"/>
  <c r="AM72" i="17"/>
  <c r="AO71" i="17"/>
  <c r="AN71" i="17"/>
  <c r="AM71" i="17"/>
  <c r="AO70" i="17"/>
  <c r="AN70" i="17"/>
  <c r="AM70" i="17"/>
  <c r="AO69" i="17"/>
  <c r="AN69" i="17"/>
  <c r="AM69" i="17"/>
  <c r="AO68" i="17"/>
  <c r="AN68" i="17"/>
  <c r="AM68" i="17"/>
  <c r="AO67" i="17"/>
  <c r="AN67" i="17"/>
  <c r="AM67" i="17"/>
  <c r="AO66" i="17"/>
  <c r="AN66" i="17"/>
  <c r="AM66" i="17"/>
  <c r="AO65" i="17"/>
  <c r="AN65" i="17"/>
  <c r="AM65" i="17"/>
  <c r="AO64" i="17"/>
  <c r="AN64" i="17"/>
  <c r="AM64" i="17"/>
  <c r="AO63" i="17"/>
  <c r="AN63" i="17"/>
  <c r="AM63" i="17"/>
  <c r="AO62" i="17"/>
  <c r="AN62" i="17"/>
  <c r="AM62" i="17"/>
  <c r="AO61" i="17"/>
  <c r="AN61" i="17"/>
  <c r="AM61" i="17"/>
  <c r="AO60" i="17"/>
  <c r="AN60" i="17"/>
  <c r="AM60" i="17"/>
  <c r="AO59" i="17"/>
  <c r="AN59" i="17"/>
  <c r="AM59" i="17"/>
  <c r="AO58" i="17"/>
  <c r="AN58" i="17"/>
  <c r="AM58" i="17"/>
  <c r="AO57" i="17"/>
  <c r="AN57" i="17"/>
  <c r="AM57" i="17"/>
  <c r="AO56" i="17"/>
  <c r="AN56" i="17"/>
  <c r="AM56" i="17"/>
  <c r="AO55" i="17"/>
  <c r="AN55" i="17"/>
  <c r="AM55" i="17"/>
  <c r="AO54" i="17"/>
  <c r="AN54" i="17"/>
  <c r="AM54" i="17"/>
  <c r="AO53" i="17"/>
  <c r="AN53" i="17"/>
  <c r="AM53" i="17"/>
  <c r="AO52" i="17"/>
  <c r="AN52" i="17"/>
  <c r="AM52" i="17"/>
  <c r="AO51" i="17"/>
  <c r="AN51" i="17"/>
  <c r="AM51" i="17"/>
  <c r="AO50" i="17"/>
  <c r="AN50" i="17"/>
  <c r="AM50" i="17"/>
  <c r="AO49" i="17"/>
  <c r="AN49" i="17"/>
  <c r="AM49" i="17"/>
  <c r="AO48" i="17"/>
  <c r="AN48" i="17"/>
  <c r="AM48" i="17"/>
  <c r="AO47" i="17"/>
  <c r="AN47" i="17"/>
  <c r="AM47" i="17"/>
  <c r="AO46" i="17"/>
  <c r="AN46" i="17"/>
  <c r="AM46" i="17"/>
  <c r="AO45" i="17"/>
  <c r="AN45" i="17"/>
  <c r="AM45" i="17"/>
  <c r="AO44" i="17"/>
  <c r="AN44" i="17"/>
  <c r="AM44" i="17"/>
  <c r="AO43" i="17"/>
  <c r="AN43" i="17"/>
  <c r="AM43" i="17"/>
  <c r="AO42" i="17"/>
  <c r="AN42" i="17"/>
  <c r="AM42" i="17"/>
  <c r="AO41" i="17"/>
  <c r="AN41" i="17"/>
  <c r="AM41" i="17"/>
  <c r="AO40" i="17"/>
  <c r="AN40" i="17"/>
  <c r="AM40" i="17"/>
  <c r="AO39" i="17"/>
  <c r="AN39" i="17"/>
  <c r="AM39" i="17"/>
  <c r="AO38" i="17"/>
  <c r="AN38" i="17"/>
  <c r="AM38" i="17"/>
  <c r="AO37" i="17"/>
  <c r="AN37" i="17"/>
  <c r="AM37" i="17"/>
  <c r="AO36" i="17"/>
  <c r="AN36" i="17"/>
  <c r="AM36" i="17"/>
  <c r="AO35" i="17"/>
  <c r="AN35" i="17"/>
  <c r="AM35" i="17"/>
  <c r="AO34" i="17"/>
  <c r="AN34" i="17"/>
  <c r="AM34" i="17"/>
  <c r="AO33" i="17"/>
  <c r="AN33" i="17"/>
  <c r="AM33" i="17"/>
  <c r="AO32" i="17"/>
  <c r="AN32" i="17"/>
  <c r="AM32" i="17"/>
  <c r="AO31" i="17"/>
  <c r="AN31" i="17"/>
  <c r="AM31" i="17"/>
  <c r="AO30" i="17"/>
  <c r="AN30" i="17"/>
  <c r="AM30" i="17"/>
  <c r="AO29" i="17"/>
  <c r="AN29" i="17"/>
  <c r="AM29" i="17"/>
  <c r="AO28" i="17"/>
  <c r="AN28" i="17"/>
  <c r="AM28" i="17"/>
  <c r="AO27" i="17"/>
  <c r="AN27" i="17"/>
  <c r="AM27" i="17"/>
  <c r="AO26" i="17"/>
  <c r="AN26" i="17"/>
  <c r="AM26" i="17"/>
  <c r="AO25" i="17"/>
  <c r="AN25" i="17"/>
  <c r="AM25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AO18" i="17"/>
  <c r="AN18" i="17"/>
  <c r="AM18" i="17"/>
  <c r="AO17" i="17"/>
  <c r="AN17" i="17"/>
  <c r="AM17" i="17"/>
  <c r="AO16" i="17"/>
  <c r="AN16" i="17"/>
  <c r="AM16" i="17"/>
  <c r="AO15" i="17"/>
  <c r="AN15" i="17"/>
  <c r="AM15" i="17"/>
  <c r="AO14" i="17"/>
  <c r="AN14" i="17"/>
  <c r="AM14" i="17"/>
  <c r="AO13" i="17"/>
  <c r="AN13" i="17"/>
  <c r="AM13" i="17"/>
  <c r="AJ113" i="13"/>
  <c r="AI113" i="13"/>
  <c r="AH113" i="13"/>
  <c r="AG113" i="13"/>
  <c r="AF113" i="13"/>
  <c r="AE113" i="13"/>
  <c r="AD113" i="13"/>
  <c r="AC113" i="13"/>
  <c r="AB113" i="13"/>
  <c r="AA113" i="13"/>
  <c r="Z113" i="13"/>
  <c r="Y113" i="13"/>
  <c r="X113" i="13"/>
  <c r="V113" i="13"/>
  <c r="U113" i="13"/>
  <c r="T113" i="13"/>
  <c r="S113" i="13"/>
  <c r="R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AL110" i="13"/>
  <c r="AL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W106" i="13"/>
  <c r="W113" i="13" s="1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AM105" i="13"/>
  <c r="AL105" i="13"/>
  <c r="AK105" i="13"/>
  <c r="AM104" i="13"/>
  <c r="AL104" i="13"/>
  <c r="AK104" i="13"/>
  <c r="AL103" i="13"/>
  <c r="AK103" i="13"/>
  <c r="AM103" i="13" s="1"/>
  <c r="AL102" i="13"/>
  <c r="AK102" i="13"/>
  <c r="AM102" i="13" s="1"/>
  <c r="AM101" i="13"/>
  <c r="AL101" i="13"/>
  <c r="AK101" i="13"/>
  <c r="AM100" i="13"/>
  <c r="AL100" i="13"/>
  <c r="AK100" i="13"/>
  <c r="AL99" i="13"/>
  <c r="AK99" i="13"/>
  <c r="AM99" i="13" s="1"/>
  <c r="AL98" i="13"/>
  <c r="AK98" i="13"/>
  <c r="AM98" i="13" s="1"/>
  <c r="AM97" i="13"/>
  <c r="AL97" i="13"/>
  <c r="AK97" i="13"/>
  <c r="AM96" i="13"/>
  <c r="AL96" i="13"/>
  <c r="AK96" i="13"/>
  <c r="AL95" i="13"/>
  <c r="AK95" i="13"/>
  <c r="AM95" i="13" s="1"/>
  <c r="AL94" i="13"/>
  <c r="AK94" i="13"/>
  <c r="AM94" i="13" s="1"/>
  <c r="AM93" i="13"/>
  <c r="AL93" i="13"/>
  <c r="AK93" i="13"/>
  <c r="AM92" i="13"/>
  <c r="AL92" i="13"/>
  <c r="AK92" i="13"/>
  <c r="AL91" i="13"/>
  <c r="AK91" i="13"/>
  <c r="AM91" i="13" s="1"/>
  <c r="AL90" i="13"/>
  <c r="AK90" i="13"/>
  <c r="F155" i="20" s="1"/>
  <c r="J155" i="20" s="1"/>
  <c r="AM89" i="13"/>
  <c r="AL89" i="13"/>
  <c r="AK89" i="13"/>
  <c r="AM88" i="13"/>
  <c r="AL88" i="13"/>
  <c r="AK88" i="13"/>
  <c r="AL87" i="13"/>
  <c r="AK87" i="13"/>
  <c r="AM87" i="13" s="1"/>
  <c r="AM86" i="13"/>
  <c r="AL86" i="13"/>
  <c r="AK86" i="13"/>
  <c r="AM85" i="13"/>
  <c r="AL85" i="13"/>
  <c r="AK85" i="13"/>
  <c r="AM84" i="13"/>
  <c r="AL84" i="13"/>
  <c r="AK84" i="13"/>
  <c r="AL83" i="13"/>
  <c r="AK83" i="13"/>
  <c r="AM83" i="13" s="1"/>
  <c r="AL82" i="13"/>
  <c r="AK82" i="13"/>
  <c r="AM82" i="13" s="1"/>
  <c r="AM81" i="13"/>
  <c r="AL81" i="13"/>
  <c r="AK81" i="13"/>
  <c r="AM80" i="13"/>
  <c r="AL80" i="13"/>
  <c r="AK80" i="13"/>
  <c r="AL79" i="13"/>
  <c r="AK79" i="13"/>
  <c r="AM79" i="13" s="1"/>
  <c r="AL78" i="13"/>
  <c r="AK78" i="13"/>
  <c r="AM78" i="13" s="1"/>
  <c r="AM77" i="13"/>
  <c r="AL77" i="13"/>
  <c r="AK77" i="13"/>
  <c r="AM76" i="13"/>
  <c r="AL76" i="13"/>
  <c r="AK76" i="13"/>
  <c r="AL75" i="13"/>
  <c r="AK75" i="13"/>
  <c r="AM75" i="13" s="1"/>
  <c r="AL74" i="13"/>
  <c r="AK74" i="13"/>
  <c r="AM74" i="13" s="1"/>
  <c r="AM73" i="13"/>
  <c r="AL73" i="13"/>
  <c r="AK73" i="13"/>
  <c r="AM72" i="13"/>
  <c r="AL72" i="13"/>
  <c r="AK72" i="13"/>
  <c r="AL71" i="13"/>
  <c r="AK71" i="13"/>
  <c r="AM71" i="13" s="1"/>
  <c r="AM70" i="13"/>
  <c r="AL70" i="13"/>
  <c r="AK70" i="13"/>
  <c r="AL69" i="13"/>
  <c r="AK69" i="13"/>
  <c r="AM69" i="13" s="1"/>
  <c r="AM68" i="13"/>
  <c r="AL68" i="13"/>
  <c r="AK68" i="13"/>
  <c r="AM67" i="13"/>
  <c r="AL67" i="13"/>
  <c r="AK67" i="13"/>
  <c r="AL66" i="13"/>
  <c r="AK66" i="13"/>
  <c r="AM66" i="13" s="1"/>
  <c r="AL65" i="13"/>
  <c r="AK65" i="13"/>
  <c r="AM65" i="13" s="1"/>
  <c r="AM64" i="13"/>
  <c r="AL64" i="13"/>
  <c r="AK64" i="13"/>
  <c r="AM63" i="13"/>
  <c r="AL63" i="13"/>
  <c r="AK63" i="13"/>
  <c r="AL62" i="13"/>
  <c r="AK62" i="13"/>
  <c r="H59" i="25" s="1"/>
  <c r="AL61" i="13"/>
  <c r="AK61" i="13"/>
  <c r="AM61" i="13" s="1"/>
  <c r="AM60" i="13"/>
  <c r="AL60" i="13"/>
  <c r="AK60" i="13"/>
  <c r="AM59" i="13"/>
  <c r="AL59" i="13"/>
  <c r="AK59" i="13"/>
  <c r="AL58" i="13"/>
  <c r="AK58" i="13"/>
  <c r="H55" i="25" s="1"/>
  <c r="AL57" i="13"/>
  <c r="AK57" i="13"/>
  <c r="AM57" i="13" s="1"/>
  <c r="AM56" i="13"/>
  <c r="AL56" i="13"/>
  <c r="AK56" i="13"/>
  <c r="AM55" i="13"/>
  <c r="AL55" i="13"/>
  <c r="AK55" i="13"/>
  <c r="AL54" i="13"/>
  <c r="AK54" i="13"/>
  <c r="H51" i="25" s="1"/>
  <c r="AL53" i="13"/>
  <c r="AK53" i="13"/>
  <c r="AM53" i="13" s="1"/>
  <c r="AM52" i="13"/>
  <c r="AL52" i="13"/>
  <c r="AK52" i="13"/>
  <c r="AL51" i="13"/>
  <c r="AK51" i="13"/>
  <c r="AM51" i="13" s="1"/>
  <c r="AM50" i="13"/>
  <c r="AL50" i="13"/>
  <c r="AK50" i="13"/>
  <c r="AM49" i="13"/>
  <c r="AL49" i="13"/>
  <c r="AK49" i="13"/>
  <c r="AM48" i="13"/>
  <c r="AL48" i="13"/>
  <c r="AK48" i="13"/>
  <c r="AL47" i="13"/>
  <c r="AK47" i="13"/>
  <c r="AM47" i="13" s="1"/>
  <c r="AL46" i="13"/>
  <c r="AK46" i="13"/>
  <c r="AM46" i="13" s="1"/>
  <c r="AM45" i="13"/>
  <c r="AL45" i="13"/>
  <c r="AK45" i="13"/>
  <c r="AM44" i="13"/>
  <c r="AL44" i="13"/>
  <c r="AK44" i="13"/>
  <c r="AL43" i="13"/>
  <c r="AK43" i="13"/>
  <c r="AM43" i="13" s="1"/>
  <c r="AL42" i="13"/>
  <c r="AK42" i="13"/>
  <c r="AM42" i="13" s="1"/>
  <c r="AM41" i="13"/>
  <c r="AL41" i="13"/>
  <c r="AK41" i="13"/>
  <c r="AM40" i="13"/>
  <c r="AL40" i="13"/>
  <c r="AK40" i="13"/>
  <c r="AL39" i="13"/>
  <c r="AK39" i="13"/>
  <c r="AM39" i="13" s="1"/>
  <c r="AL38" i="13"/>
  <c r="AK38" i="13"/>
  <c r="AM38" i="13" s="1"/>
  <c r="AM37" i="13"/>
  <c r="AL37" i="13"/>
  <c r="AK37" i="13"/>
  <c r="AM36" i="13"/>
  <c r="AL36" i="13"/>
  <c r="AK36" i="13"/>
  <c r="AL35" i="13"/>
  <c r="AK35" i="13"/>
  <c r="AM35" i="13" s="1"/>
  <c r="AL34" i="13"/>
  <c r="AK34" i="13"/>
  <c r="H31" i="25" s="1"/>
  <c r="AL33" i="13"/>
  <c r="AK33" i="13"/>
  <c r="AM33" i="13" s="1"/>
  <c r="AL32" i="13"/>
  <c r="AK32" i="13"/>
  <c r="AM32" i="13" s="1"/>
  <c r="AL31" i="13"/>
  <c r="AK31" i="13"/>
  <c r="AM31" i="13" s="1"/>
  <c r="AL30" i="13"/>
  <c r="AK30" i="13"/>
  <c r="AM30" i="13" s="1"/>
  <c r="AL29" i="13"/>
  <c r="AK29" i="13"/>
  <c r="AM29" i="13" s="1"/>
  <c r="AL28" i="13"/>
  <c r="AK28" i="13"/>
  <c r="AM28" i="13" s="1"/>
  <c r="AL27" i="13"/>
  <c r="AK27" i="13"/>
  <c r="AL26" i="13"/>
  <c r="AK26" i="13"/>
  <c r="AM26" i="13" s="1"/>
  <c r="AM25" i="13"/>
  <c r="AL25" i="13"/>
  <c r="AK25" i="13"/>
  <c r="AM24" i="13"/>
  <c r="AL24" i="13"/>
  <c r="AK24" i="13"/>
  <c r="AM23" i="13"/>
  <c r="AL23" i="13"/>
  <c r="AK23" i="13"/>
  <c r="AL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Q113" i="13" s="1"/>
  <c r="P17" i="13"/>
  <c r="O17" i="13"/>
  <c r="N17" i="13"/>
  <c r="M17" i="13"/>
  <c r="L17" i="13"/>
  <c r="K17" i="13"/>
  <c r="J17" i="13"/>
  <c r="I17" i="13"/>
  <c r="H17" i="13"/>
  <c r="G17" i="13"/>
  <c r="F17" i="13"/>
  <c r="E17" i="13"/>
  <c r="AM16" i="13"/>
  <c r="AL16" i="13"/>
  <c r="AK16" i="13"/>
  <c r="P16" i="13"/>
  <c r="AM15" i="13"/>
  <c r="AL15" i="13"/>
  <c r="AK15" i="13"/>
  <c r="P15" i="13"/>
  <c r="AM14" i="13"/>
  <c r="AL14" i="13"/>
  <c r="AK14" i="13"/>
  <c r="AL13" i="13"/>
  <c r="AK13" i="13"/>
  <c r="P13" i="13"/>
  <c r="Z113" i="15"/>
  <c r="X113" i="15"/>
  <c r="W113" i="15"/>
  <c r="V113" i="15"/>
  <c r="T113" i="15"/>
  <c r="R113" i="15"/>
  <c r="P113" i="15"/>
  <c r="N113" i="15"/>
  <c r="L113" i="15"/>
  <c r="J113" i="15"/>
  <c r="H113" i="15"/>
  <c r="F113" i="15"/>
  <c r="Z109" i="15"/>
  <c r="K106" i="25" s="1"/>
  <c r="Z104" i="15"/>
  <c r="X104" i="15"/>
  <c r="W104" i="15"/>
  <c r="V104" i="15"/>
  <c r="U104" i="15"/>
  <c r="T104" i="15"/>
  <c r="S104" i="15"/>
  <c r="R104" i="15"/>
  <c r="Q104" i="15"/>
  <c r="Q113" i="15" s="1"/>
  <c r="P104" i="15"/>
  <c r="O104" i="15"/>
  <c r="N104" i="15"/>
  <c r="M104" i="15"/>
  <c r="L104" i="15"/>
  <c r="K104" i="15"/>
  <c r="J104" i="15"/>
  <c r="I104" i="15"/>
  <c r="I113" i="15" s="1"/>
  <c r="H104" i="15"/>
  <c r="G104" i="15"/>
  <c r="F104" i="15"/>
  <c r="E104" i="15"/>
  <c r="G166" i="20"/>
  <c r="J166" i="20" s="1"/>
  <c r="G160" i="20"/>
  <c r="J160" i="20" s="1"/>
  <c r="G150" i="20"/>
  <c r="J150" i="20" s="1"/>
  <c r="J79" i="25"/>
  <c r="G142" i="20"/>
  <c r="J73" i="25"/>
  <c r="J69" i="25"/>
  <c r="G128" i="20"/>
  <c r="J59" i="25"/>
  <c r="G105" i="20"/>
  <c r="G95" i="20"/>
  <c r="G93" i="20"/>
  <c r="J27" i="25"/>
  <c r="J25" i="25"/>
  <c r="G83" i="20"/>
  <c r="J23" i="25"/>
  <c r="Z16" i="15"/>
  <c r="X16" i="15"/>
  <c r="W16" i="15"/>
  <c r="V16" i="15"/>
  <c r="U16" i="15"/>
  <c r="T16" i="15"/>
  <c r="S16" i="15"/>
  <c r="S113" i="15" s="1"/>
  <c r="R16" i="15"/>
  <c r="Q16" i="15"/>
  <c r="P16" i="15"/>
  <c r="O16" i="15"/>
  <c r="N16" i="15"/>
  <c r="M16" i="15"/>
  <c r="L16" i="15"/>
  <c r="K16" i="15"/>
  <c r="K113" i="15" s="1"/>
  <c r="J16" i="15"/>
  <c r="I16" i="15"/>
  <c r="H16" i="15"/>
  <c r="G16" i="15"/>
  <c r="F16" i="15"/>
  <c r="E16" i="15"/>
  <c r="J33" i="24"/>
  <c r="P33" i="24" s="1"/>
  <c r="J11" i="25"/>
  <c r="J4" i="24"/>
  <c r="P4" i="24" s="1"/>
  <c r="AD124" i="12"/>
  <c r="AB124" i="12"/>
  <c r="AA124" i="12"/>
  <c r="Z124" i="12"/>
  <c r="X124" i="12"/>
  <c r="V124" i="12"/>
  <c r="T124" i="12"/>
  <c r="S124" i="12"/>
  <c r="R124" i="12"/>
  <c r="Q124" i="12"/>
  <c r="P124" i="12"/>
  <c r="O124" i="12"/>
  <c r="N124" i="12"/>
  <c r="M124" i="12"/>
  <c r="L124" i="12"/>
  <c r="J124" i="12"/>
  <c r="I124" i="12"/>
  <c r="H124" i="12"/>
  <c r="G124" i="12"/>
  <c r="F124" i="12"/>
  <c r="E124" i="12"/>
  <c r="AD120" i="12"/>
  <c r="AD114" i="12"/>
  <c r="AB114" i="12"/>
  <c r="AA114" i="12"/>
  <c r="Z114" i="12"/>
  <c r="Y114" i="12"/>
  <c r="X114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K124" i="12" s="1"/>
  <c r="J114" i="12"/>
  <c r="I114" i="12"/>
  <c r="H114" i="12"/>
  <c r="G114" i="12"/>
  <c r="F114" i="12"/>
  <c r="E114" i="12"/>
  <c r="AE113" i="12"/>
  <c r="AD113" i="12"/>
  <c r="AC113" i="12"/>
  <c r="AE112" i="12"/>
  <c r="AD112" i="12"/>
  <c r="AC112" i="12"/>
  <c r="AE111" i="12"/>
  <c r="AD111" i="12"/>
  <c r="AC111" i="12"/>
  <c r="AE110" i="12"/>
  <c r="AD110" i="12"/>
  <c r="AC110" i="12"/>
  <c r="AE109" i="12"/>
  <c r="AD109" i="12"/>
  <c r="AC109" i="12"/>
  <c r="AE108" i="12"/>
  <c r="AD108" i="12"/>
  <c r="AC108" i="12"/>
  <c r="AE107" i="12"/>
  <c r="AD107" i="12"/>
  <c r="AC107" i="12"/>
  <c r="AE106" i="12"/>
  <c r="AD106" i="12"/>
  <c r="AC106" i="12"/>
  <c r="AE105" i="12"/>
  <c r="AD105" i="12"/>
  <c r="AC105" i="12"/>
  <c r="AE104" i="12"/>
  <c r="AD104" i="12"/>
  <c r="AC104" i="12"/>
  <c r="AE103" i="12"/>
  <c r="AD103" i="12"/>
  <c r="AC103" i="12"/>
  <c r="AE102" i="12"/>
  <c r="AD102" i="12"/>
  <c r="AC102" i="12"/>
  <c r="AE101" i="12"/>
  <c r="AD101" i="12"/>
  <c r="AC101" i="12"/>
  <c r="AE100" i="12"/>
  <c r="AD100" i="12"/>
  <c r="AC100" i="12"/>
  <c r="AE99" i="12"/>
  <c r="AD99" i="12"/>
  <c r="AC99" i="12"/>
  <c r="AE98" i="12"/>
  <c r="AD98" i="12"/>
  <c r="AC98" i="12"/>
  <c r="AE97" i="12"/>
  <c r="AD97" i="12"/>
  <c r="AC97" i="12"/>
  <c r="AE96" i="12"/>
  <c r="AD96" i="12"/>
  <c r="AC96" i="12"/>
  <c r="AE95" i="12"/>
  <c r="AD95" i="12"/>
  <c r="AC95" i="12"/>
  <c r="AE94" i="12"/>
  <c r="AD94" i="12"/>
  <c r="AC94" i="12"/>
  <c r="AE93" i="12"/>
  <c r="AD93" i="12"/>
  <c r="AC93" i="12"/>
  <c r="AE92" i="12"/>
  <c r="AD92" i="12"/>
  <c r="AC92" i="12"/>
  <c r="AE91" i="12"/>
  <c r="AD91" i="12"/>
  <c r="AC91" i="12"/>
  <c r="AE90" i="12"/>
  <c r="AD90" i="12"/>
  <c r="AC90" i="12"/>
  <c r="AE89" i="12"/>
  <c r="AD89" i="12"/>
  <c r="AC89" i="12"/>
  <c r="AE88" i="12"/>
  <c r="AD88" i="12"/>
  <c r="AC88" i="12"/>
  <c r="AE87" i="12"/>
  <c r="AD87" i="12"/>
  <c r="AC87" i="12"/>
  <c r="AD86" i="12"/>
  <c r="AC86" i="12"/>
  <c r="AE85" i="12"/>
  <c r="AD85" i="12"/>
  <c r="AC85" i="12"/>
  <c r="AE84" i="12"/>
  <c r="AD84" i="12"/>
  <c r="AC84" i="12"/>
  <c r="AE83" i="12"/>
  <c r="AD83" i="12"/>
  <c r="AC83" i="12"/>
  <c r="AE82" i="12"/>
  <c r="AD82" i="12"/>
  <c r="AC82" i="12"/>
  <c r="AE81" i="12"/>
  <c r="AD81" i="12"/>
  <c r="AC81" i="12"/>
  <c r="AE80" i="12"/>
  <c r="AD80" i="12"/>
  <c r="AC80" i="12"/>
  <c r="AD79" i="12"/>
  <c r="AC79" i="12"/>
  <c r="AE78" i="12"/>
  <c r="AD78" i="12"/>
  <c r="AC78" i="12"/>
  <c r="AE77" i="12"/>
  <c r="AD77" i="12"/>
  <c r="AC77" i="12"/>
  <c r="AE76" i="12"/>
  <c r="AD76" i="12"/>
  <c r="AC76" i="12"/>
  <c r="AE75" i="12"/>
  <c r="AD75" i="12"/>
  <c r="AC75" i="12"/>
  <c r="AE74" i="12"/>
  <c r="AD74" i="12"/>
  <c r="AC74" i="12"/>
  <c r="AE73" i="12"/>
  <c r="AD73" i="12"/>
  <c r="AC73" i="12"/>
  <c r="AD72" i="12"/>
  <c r="AC72" i="12"/>
  <c r="AE71" i="12"/>
  <c r="AD71" i="12"/>
  <c r="AC71" i="12"/>
  <c r="AE70" i="12"/>
  <c r="AD70" i="12"/>
  <c r="AC70" i="12"/>
  <c r="AE69" i="12"/>
  <c r="AD69" i="12"/>
  <c r="AC69" i="12"/>
  <c r="AE68" i="12"/>
  <c r="AD68" i="12"/>
  <c r="AC68" i="12"/>
  <c r="AE67" i="12"/>
  <c r="AD67" i="12"/>
  <c r="AC67" i="12"/>
  <c r="AE66" i="12"/>
  <c r="AD66" i="12"/>
  <c r="AC66" i="12"/>
  <c r="AE65" i="12"/>
  <c r="AD65" i="12"/>
  <c r="AC65" i="12"/>
  <c r="AE64" i="12"/>
  <c r="AD64" i="12"/>
  <c r="AC64" i="12"/>
  <c r="AE63" i="12"/>
  <c r="AD63" i="12"/>
  <c r="AC63" i="12"/>
  <c r="AE62" i="12"/>
  <c r="AD62" i="12"/>
  <c r="AC62" i="12"/>
  <c r="AE61" i="12"/>
  <c r="AD61" i="12"/>
  <c r="AC61" i="12"/>
  <c r="AE60" i="12"/>
  <c r="AD60" i="12"/>
  <c r="AC60" i="12"/>
  <c r="AE59" i="12"/>
  <c r="AD59" i="12"/>
  <c r="AC59" i="12"/>
  <c r="AE58" i="12"/>
  <c r="AD58" i="12"/>
  <c r="AC58" i="12"/>
  <c r="AE57" i="12"/>
  <c r="AD57" i="12"/>
  <c r="AC57" i="12"/>
  <c r="AE56" i="12"/>
  <c r="AD56" i="12"/>
  <c r="AC56" i="12"/>
  <c r="AE55" i="12"/>
  <c r="AD55" i="12"/>
  <c r="AC55" i="12"/>
  <c r="AE54" i="12"/>
  <c r="AD54" i="12"/>
  <c r="AC54" i="12"/>
  <c r="AE53" i="12"/>
  <c r="AD53" i="12"/>
  <c r="AC53" i="12"/>
  <c r="AE52" i="12"/>
  <c r="AD52" i="12"/>
  <c r="AC52" i="12"/>
  <c r="AE51" i="12"/>
  <c r="AD51" i="12"/>
  <c r="AC51" i="12"/>
  <c r="AD50" i="12"/>
  <c r="AC50" i="12"/>
  <c r="AE49" i="12"/>
  <c r="AD49" i="12"/>
  <c r="AC49" i="12"/>
  <c r="AE48" i="12"/>
  <c r="AD48" i="12"/>
  <c r="AC48" i="12"/>
  <c r="AE47" i="12"/>
  <c r="AD47" i="12"/>
  <c r="AC47" i="12"/>
  <c r="AE46" i="12"/>
  <c r="AD46" i="12"/>
  <c r="AC46" i="12"/>
  <c r="AE45" i="12"/>
  <c r="AD45" i="12"/>
  <c r="AC45" i="12"/>
  <c r="AE44" i="12"/>
  <c r="AD44" i="12"/>
  <c r="AC44" i="12"/>
  <c r="AD43" i="12"/>
  <c r="AC43" i="12"/>
  <c r="AE42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E35" i="12"/>
  <c r="AD35" i="12"/>
  <c r="AC35" i="12"/>
  <c r="AD34" i="12"/>
  <c r="AC34" i="12"/>
  <c r="AD33" i="12"/>
  <c r="AC33" i="12"/>
  <c r="AE32" i="12"/>
  <c r="AD32" i="12"/>
  <c r="AC32" i="12"/>
  <c r="AE31" i="12"/>
  <c r="AD31" i="12"/>
  <c r="AC31" i="12"/>
  <c r="AD25" i="12"/>
  <c r="AB25" i="12"/>
  <c r="AA25" i="12"/>
  <c r="Z25" i="12"/>
  <c r="Y25" i="12"/>
  <c r="Y124" i="12" s="1"/>
  <c r="X25" i="12"/>
  <c r="W25" i="12"/>
  <c r="W124" i="12" s="1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AE24" i="12"/>
  <c r="AD24" i="12"/>
  <c r="AC24" i="12"/>
  <c r="AD23" i="12"/>
  <c r="AC23" i="12"/>
  <c r="AE22" i="12"/>
  <c r="AD22" i="12"/>
  <c r="AC22" i="12"/>
  <c r="AE21" i="12"/>
  <c r="AD21" i="12"/>
  <c r="AC21" i="12"/>
  <c r="AD20" i="12"/>
  <c r="AC20" i="12"/>
  <c r="AE19" i="12"/>
  <c r="AD19" i="12"/>
  <c r="AC19" i="12"/>
  <c r="AE18" i="12"/>
  <c r="AD18" i="12"/>
  <c r="AC18" i="12"/>
  <c r="AE17" i="12"/>
  <c r="AD17" i="12"/>
  <c r="AC17" i="12"/>
  <c r="AE16" i="12"/>
  <c r="AD16" i="12"/>
  <c r="AC16" i="12"/>
  <c r="AE15" i="12"/>
  <c r="AD15" i="12"/>
  <c r="AC15" i="12"/>
  <c r="AE14" i="12"/>
  <c r="AD14" i="12"/>
  <c r="AC14" i="12"/>
  <c r="AE13" i="12"/>
  <c r="AD13" i="12"/>
  <c r="AC13" i="12"/>
  <c r="N115" i="14"/>
  <c r="M115" i="14"/>
  <c r="L115" i="14"/>
  <c r="J115" i="14"/>
  <c r="I115" i="14"/>
  <c r="H115" i="14"/>
  <c r="G115" i="14"/>
  <c r="F115" i="14"/>
  <c r="P111" i="14"/>
  <c r="P105" i="14"/>
  <c r="N105" i="14"/>
  <c r="M105" i="14"/>
  <c r="L105" i="14"/>
  <c r="K105" i="14"/>
  <c r="J105" i="14"/>
  <c r="I105" i="14"/>
  <c r="H105" i="14"/>
  <c r="G105" i="14"/>
  <c r="F105" i="14"/>
  <c r="E105" i="14"/>
  <c r="E115" i="14" s="1"/>
  <c r="Q104" i="14"/>
  <c r="P104" i="14"/>
  <c r="O104" i="14"/>
  <c r="P103" i="14"/>
  <c r="O103" i="14"/>
  <c r="Q102" i="14"/>
  <c r="P102" i="14"/>
  <c r="O102" i="14"/>
  <c r="Q101" i="14"/>
  <c r="P101" i="14"/>
  <c r="O101" i="14"/>
  <c r="Q100" i="14"/>
  <c r="P100" i="14"/>
  <c r="O100" i="14"/>
  <c r="Q99" i="14"/>
  <c r="P99" i="14"/>
  <c r="O99" i="14"/>
  <c r="Q98" i="14"/>
  <c r="P98" i="14"/>
  <c r="O98" i="14"/>
  <c r="Q97" i="14"/>
  <c r="P97" i="14"/>
  <c r="O97" i="14"/>
  <c r="Q96" i="14"/>
  <c r="P96" i="14"/>
  <c r="O96" i="14"/>
  <c r="Q95" i="14"/>
  <c r="P95" i="14"/>
  <c r="O95" i="14"/>
  <c r="Q94" i="14"/>
  <c r="P94" i="14"/>
  <c r="O94" i="14"/>
  <c r="Q93" i="14"/>
  <c r="P93" i="14"/>
  <c r="O93" i="14"/>
  <c r="Q92" i="14"/>
  <c r="P92" i="14"/>
  <c r="O92" i="14"/>
  <c r="Q91" i="14"/>
  <c r="P91" i="14"/>
  <c r="O91" i="14"/>
  <c r="Q90" i="14"/>
  <c r="P90" i="14"/>
  <c r="O90" i="14"/>
  <c r="Q89" i="14"/>
  <c r="P89" i="14"/>
  <c r="O89" i="14"/>
  <c r="Q88" i="14"/>
  <c r="P88" i="14"/>
  <c r="O88" i="14"/>
  <c r="Q87" i="14"/>
  <c r="P87" i="14"/>
  <c r="O87" i="14"/>
  <c r="Q86" i="14"/>
  <c r="P86" i="14"/>
  <c r="O86" i="14"/>
  <c r="Q85" i="14"/>
  <c r="P85" i="14"/>
  <c r="O85" i="14"/>
  <c r="Q84" i="14"/>
  <c r="P84" i="14"/>
  <c r="O84" i="14"/>
  <c r="Q83" i="14"/>
  <c r="P83" i="14"/>
  <c r="O83" i="14"/>
  <c r="Q82" i="14"/>
  <c r="P82" i="14"/>
  <c r="O82" i="14"/>
  <c r="Q81" i="14"/>
  <c r="P81" i="14"/>
  <c r="O81" i="14"/>
  <c r="Q80" i="14"/>
  <c r="P80" i="14"/>
  <c r="O80" i="14"/>
  <c r="Q79" i="14"/>
  <c r="P79" i="14"/>
  <c r="O79" i="14"/>
  <c r="Q78" i="14"/>
  <c r="P78" i="14"/>
  <c r="O78" i="14"/>
  <c r="Q77" i="14"/>
  <c r="P77" i="14"/>
  <c r="O77" i="14"/>
  <c r="Q76" i="14"/>
  <c r="P76" i="14"/>
  <c r="O76" i="14"/>
  <c r="Q75" i="14"/>
  <c r="P75" i="14"/>
  <c r="O75" i="14"/>
  <c r="Q74" i="14"/>
  <c r="P74" i="14"/>
  <c r="O74" i="14"/>
  <c r="Q73" i="14"/>
  <c r="P73" i="14"/>
  <c r="O73" i="14"/>
  <c r="Q72" i="14"/>
  <c r="P72" i="14"/>
  <c r="O72" i="14"/>
  <c r="Q71" i="14"/>
  <c r="P71" i="14"/>
  <c r="O71" i="14"/>
  <c r="Q70" i="14"/>
  <c r="P70" i="14"/>
  <c r="O70" i="14"/>
  <c r="Q69" i="14"/>
  <c r="P69" i="14"/>
  <c r="O69" i="14"/>
  <c r="Q68" i="14"/>
  <c r="P68" i="14"/>
  <c r="O68" i="14"/>
  <c r="Q67" i="14"/>
  <c r="P67" i="14"/>
  <c r="O67" i="14"/>
  <c r="Q66" i="14"/>
  <c r="P66" i="14"/>
  <c r="O66" i="14"/>
  <c r="Q65" i="14"/>
  <c r="P65" i="14"/>
  <c r="O65" i="14"/>
  <c r="Q64" i="14"/>
  <c r="P64" i="14"/>
  <c r="O64" i="14"/>
  <c r="Q63" i="14"/>
  <c r="P63" i="14"/>
  <c r="O63" i="14"/>
  <c r="Q62" i="14"/>
  <c r="P62" i="14"/>
  <c r="O62" i="14"/>
  <c r="Q61" i="14"/>
  <c r="P61" i="14"/>
  <c r="O61" i="14"/>
  <c r="Q60" i="14"/>
  <c r="P60" i="14"/>
  <c r="O60" i="14"/>
  <c r="Q59" i="14"/>
  <c r="P59" i="14"/>
  <c r="O59" i="14"/>
  <c r="Q58" i="14"/>
  <c r="P58" i="14"/>
  <c r="O58" i="14"/>
  <c r="Q57" i="14"/>
  <c r="P57" i="14"/>
  <c r="O57" i="14"/>
  <c r="Q56" i="14"/>
  <c r="P56" i="14"/>
  <c r="O56" i="14"/>
  <c r="Q55" i="14"/>
  <c r="P55" i="14"/>
  <c r="O55" i="14"/>
  <c r="Q54" i="14"/>
  <c r="P54" i="14"/>
  <c r="O54" i="14"/>
  <c r="Q53" i="14"/>
  <c r="P53" i="14"/>
  <c r="O53" i="14"/>
  <c r="Q52" i="14"/>
  <c r="P52" i="14"/>
  <c r="O52" i="14"/>
  <c r="Q51" i="14"/>
  <c r="P51" i="14"/>
  <c r="O51" i="14"/>
  <c r="Q50" i="14"/>
  <c r="P50" i="14"/>
  <c r="O50" i="14"/>
  <c r="Q49" i="14"/>
  <c r="P49" i="14"/>
  <c r="O49" i="14"/>
  <c r="Q48" i="14"/>
  <c r="P48" i="14"/>
  <c r="O48" i="14"/>
  <c r="Q47" i="14"/>
  <c r="P47" i="14"/>
  <c r="O47" i="14"/>
  <c r="Q46" i="14"/>
  <c r="P46" i="14"/>
  <c r="O46" i="14"/>
  <c r="Q45" i="14"/>
  <c r="P45" i="14"/>
  <c r="O45" i="14"/>
  <c r="Q44" i="14"/>
  <c r="P44" i="14"/>
  <c r="O44" i="14"/>
  <c r="Q43" i="14"/>
  <c r="P43" i="14"/>
  <c r="O43" i="14"/>
  <c r="Q42" i="14"/>
  <c r="P42" i="14"/>
  <c r="O42" i="14"/>
  <c r="Q41" i="14"/>
  <c r="P41" i="14"/>
  <c r="O41" i="14"/>
  <c r="Q40" i="14"/>
  <c r="P40" i="14"/>
  <c r="O40" i="14"/>
  <c r="Q39" i="14"/>
  <c r="P39" i="14"/>
  <c r="O39" i="14"/>
  <c r="Q38" i="14"/>
  <c r="P38" i="14"/>
  <c r="O38" i="14"/>
  <c r="Q37" i="14"/>
  <c r="P37" i="14"/>
  <c r="O37" i="14"/>
  <c r="Q36" i="14"/>
  <c r="P36" i="14"/>
  <c r="O36" i="14"/>
  <c r="Q35" i="14"/>
  <c r="P35" i="14"/>
  <c r="O35" i="14"/>
  <c r="Q34" i="14"/>
  <c r="P34" i="14"/>
  <c r="O34" i="14"/>
  <c r="Q33" i="14"/>
  <c r="P33" i="14"/>
  <c r="O33" i="14"/>
  <c r="Q32" i="14"/>
  <c r="P32" i="14"/>
  <c r="O32" i="14"/>
  <c r="Q31" i="14"/>
  <c r="P31" i="14"/>
  <c r="O31" i="14"/>
  <c r="Q30" i="14"/>
  <c r="P30" i="14"/>
  <c r="O30" i="14"/>
  <c r="Q29" i="14"/>
  <c r="P29" i="14"/>
  <c r="O29" i="14"/>
  <c r="Q28" i="14"/>
  <c r="P28" i="14"/>
  <c r="O28" i="14"/>
  <c r="Q27" i="14"/>
  <c r="P27" i="14"/>
  <c r="O27" i="14"/>
  <c r="Q26" i="14"/>
  <c r="P26" i="14"/>
  <c r="O26" i="14"/>
  <c r="P25" i="14"/>
  <c r="O25" i="14"/>
  <c r="Q24" i="14"/>
  <c r="P24" i="14"/>
  <c r="Q23" i="14"/>
  <c r="P23" i="14"/>
  <c r="O23" i="14"/>
  <c r="Q22" i="14"/>
  <c r="P22" i="14"/>
  <c r="O22" i="14"/>
  <c r="P16" i="14"/>
  <c r="N16" i="14"/>
  <c r="M16" i="14"/>
  <c r="L16" i="14"/>
  <c r="K16" i="14"/>
  <c r="K115" i="14" s="1"/>
  <c r="J16" i="14"/>
  <c r="I16" i="14"/>
  <c r="H16" i="14"/>
  <c r="G16" i="14"/>
  <c r="F16" i="14"/>
  <c r="E16" i="14"/>
  <c r="Q15" i="14"/>
  <c r="P15" i="14"/>
  <c r="O15" i="14"/>
  <c r="Q14" i="14"/>
  <c r="P14" i="14"/>
  <c r="O14" i="14"/>
  <c r="P13" i="14"/>
  <c r="O13" i="14"/>
  <c r="N113" i="16"/>
  <c r="L113" i="16"/>
  <c r="K113" i="16"/>
  <c r="J113" i="16"/>
  <c r="H113" i="16"/>
  <c r="G113" i="16"/>
  <c r="F113" i="16"/>
  <c r="N106" i="16"/>
  <c r="L106" i="16"/>
  <c r="K106" i="16"/>
  <c r="J106" i="16"/>
  <c r="I106" i="16"/>
  <c r="H106" i="16"/>
  <c r="G106" i="16"/>
  <c r="F106" i="16"/>
  <c r="E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C146" i="20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B87" i="24"/>
  <c r="O64" i="16"/>
  <c r="O63" i="16"/>
  <c r="B85" i="24"/>
  <c r="O62" i="16"/>
  <c r="O61" i="16"/>
  <c r="O60" i="16"/>
  <c r="O59" i="16"/>
  <c r="O58" i="16"/>
  <c r="B80" i="24"/>
  <c r="O57" i="16"/>
  <c r="B79" i="24"/>
  <c r="O56" i="16"/>
  <c r="O55" i="16"/>
  <c r="B51" i="25"/>
  <c r="B76" i="24"/>
  <c r="O53" i="16"/>
  <c r="O52" i="16"/>
  <c r="O51" i="16"/>
  <c r="O50" i="16"/>
  <c r="O49" i="16"/>
  <c r="B71" i="24"/>
  <c r="B70" i="24"/>
  <c r="O47" i="16"/>
  <c r="O46" i="16"/>
  <c r="B67" i="24"/>
  <c r="O44" i="16"/>
  <c r="O43" i="16"/>
  <c r="O42" i="16"/>
  <c r="O41" i="16"/>
  <c r="O40" i="16"/>
  <c r="O39" i="16"/>
  <c r="B60" i="24"/>
  <c r="B59" i="24"/>
  <c r="O36" i="16"/>
  <c r="O35" i="16"/>
  <c r="O34" i="16"/>
  <c r="B56" i="24"/>
  <c r="O33" i="16"/>
  <c r="B55" i="24"/>
  <c r="O32" i="16"/>
  <c r="B53" i="24"/>
  <c r="B52" i="24"/>
  <c r="B51" i="24"/>
  <c r="O28" i="16"/>
  <c r="O27" i="16"/>
  <c r="O26" i="16"/>
  <c r="B47" i="24"/>
  <c r="O24" i="16"/>
  <c r="N18" i="16"/>
  <c r="M18" i="16"/>
  <c r="L18" i="16"/>
  <c r="K18" i="16"/>
  <c r="J18" i="16"/>
  <c r="I18" i="16"/>
  <c r="H18" i="16"/>
  <c r="G18" i="16"/>
  <c r="F18" i="16"/>
  <c r="E18" i="16"/>
  <c r="O108" i="25"/>
  <c r="M108" i="25"/>
  <c r="O106" i="25"/>
  <c r="M106" i="25"/>
  <c r="I106" i="25"/>
  <c r="G106" i="25"/>
  <c r="E106" i="25"/>
  <c r="O104" i="25"/>
  <c r="N104" i="25"/>
  <c r="M104" i="25"/>
  <c r="G104" i="25"/>
  <c r="E104" i="25"/>
  <c r="E108" i="25" s="1"/>
  <c r="O102" i="25"/>
  <c r="N102" i="25"/>
  <c r="M102" i="25"/>
  <c r="L102" i="25"/>
  <c r="K102" i="25"/>
  <c r="J102" i="25"/>
  <c r="I102" i="25"/>
  <c r="Q102" i="25" s="1"/>
  <c r="H102" i="25"/>
  <c r="G102" i="25"/>
  <c r="C102" i="25"/>
  <c r="O101" i="25"/>
  <c r="N101" i="25"/>
  <c r="M101" i="25"/>
  <c r="K101" i="25"/>
  <c r="J101" i="25"/>
  <c r="I101" i="25"/>
  <c r="H101" i="25"/>
  <c r="G101" i="25"/>
  <c r="E101" i="25"/>
  <c r="D101" i="25"/>
  <c r="C101" i="25"/>
  <c r="B101" i="25"/>
  <c r="O100" i="25"/>
  <c r="N100" i="25"/>
  <c r="M100" i="25"/>
  <c r="L100" i="25"/>
  <c r="K100" i="25"/>
  <c r="J100" i="25"/>
  <c r="I100" i="25"/>
  <c r="H100" i="25"/>
  <c r="G100" i="25"/>
  <c r="E100" i="25"/>
  <c r="D100" i="25"/>
  <c r="C100" i="25"/>
  <c r="B100" i="25"/>
  <c r="O99" i="25"/>
  <c r="N99" i="25"/>
  <c r="M99" i="25"/>
  <c r="L99" i="25"/>
  <c r="K99" i="25"/>
  <c r="J99" i="25"/>
  <c r="I99" i="25"/>
  <c r="H99" i="25"/>
  <c r="G99" i="25"/>
  <c r="E99" i="25"/>
  <c r="D99" i="25"/>
  <c r="C99" i="25"/>
  <c r="B99" i="25"/>
  <c r="O98" i="25"/>
  <c r="N98" i="25"/>
  <c r="M98" i="25"/>
  <c r="L98" i="25"/>
  <c r="K98" i="25"/>
  <c r="I98" i="25"/>
  <c r="H98" i="25"/>
  <c r="G98" i="25"/>
  <c r="E98" i="25"/>
  <c r="D98" i="25"/>
  <c r="C98" i="25"/>
  <c r="B98" i="25"/>
  <c r="O97" i="25"/>
  <c r="N97" i="25"/>
  <c r="M97" i="25"/>
  <c r="L97" i="25"/>
  <c r="K97" i="25"/>
  <c r="J97" i="25"/>
  <c r="I97" i="25"/>
  <c r="Q97" i="25" s="1"/>
  <c r="H97" i="25"/>
  <c r="G97" i="25"/>
  <c r="E97" i="25"/>
  <c r="D97" i="25"/>
  <c r="C97" i="25"/>
  <c r="B97" i="25"/>
  <c r="O96" i="25"/>
  <c r="N96" i="25"/>
  <c r="M96" i="25"/>
  <c r="L96" i="25"/>
  <c r="K96" i="25"/>
  <c r="J96" i="25"/>
  <c r="I96" i="25"/>
  <c r="H96" i="25"/>
  <c r="G96" i="25"/>
  <c r="E96" i="25"/>
  <c r="D96" i="25"/>
  <c r="C96" i="25"/>
  <c r="B96" i="25"/>
  <c r="O95" i="25"/>
  <c r="N95" i="25"/>
  <c r="M95" i="25"/>
  <c r="L95" i="25"/>
  <c r="K95" i="25"/>
  <c r="I95" i="25"/>
  <c r="H95" i="25"/>
  <c r="G95" i="25"/>
  <c r="E95" i="25"/>
  <c r="D95" i="25"/>
  <c r="C95" i="25"/>
  <c r="Q95" i="25" s="1"/>
  <c r="B95" i="25"/>
  <c r="O94" i="25"/>
  <c r="N94" i="25"/>
  <c r="M94" i="25"/>
  <c r="L94" i="25"/>
  <c r="K94" i="25"/>
  <c r="I94" i="25"/>
  <c r="H94" i="25"/>
  <c r="G94" i="25"/>
  <c r="E94" i="25"/>
  <c r="D94" i="25"/>
  <c r="C94" i="25"/>
  <c r="Q94" i="25" s="1"/>
  <c r="B94" i="25"/>
  <c r="O93" i="25"/>
  <c r="N93" i="25"/>
  <c r="M93" i="25"/>
  <c r="L93" i="25"/>
  <c r="K93" i="25"/>
  <c r="I93" i="25"/>
  <c r="H93" i="25"/>
  <c r="G93" i="25"/>
  <c r="E93" i="25"/>
  <c r="D93" i="25"/>
  <c r="C93" i="25"/>
  <c r="Q93" i="25" s="1"/>
  <c r="B93" i="25"/>
  <c r="O92" i="25"/>
  <c r="N92" i="25"/>
  <c r="M92" i="25"/>
  <c r="L92" i="25"/>
  <c r="K92" i="25"/>
  <c r="J92" i="25"/>
  <c r="I92" i="25"/>
  <c r="H92" i="25"/>
  <c r="G92" i="25"/>
  <c r="E92" i="25"/>
  <c r="D92" i="25"/>
  <c r="C92" i="25"/>
  <c r="B92" i="25"/>
  <c r="O91" i="25"/>
  <c r="N91" i="25"/>
  <c r="M91" i="25"/>
  <c r="L91" i="25"/>
  <c r="K91" i="25"/>
  <c r="J91" i="25"/>
  <c r="I91" i="25"/>
  <c r="H91" i="25"/>
  <c r="G91" i="25"/>
  <c r="E91" i="25"/>
  <c r="D91" i="25"/>
  <c r="C91" i="25"/>
  <c r="B91" i="25"/>
  <c r="Q90" i="25"/>
  <c r="O90" i="25"/>
  <c r="N90" i="25"/>
  <c r="M90" i="25"/>
  <c r="L90" i="25"/>
  <c r="K90" i="25"/>
  <c r="J90" i="25"/>
  <c r="I90" i="25"/>
  <c r="H90" i="25"/>
  <c r="G90" i="25"/>
  <c r="E90" i="25"/>
  <c r="D90" i="25"/>
  <c r="C90" i="25"/>
  <c r="B90" i="25"/>
  <c r="O89" i="25"/>
  <c r="N89" i="25"/>
  <c r="M89" i="25"/>
  <c r="L89" i="25"/>
  <c r="K89" i="25"/>
  <c r="I89" i="25"/>
  <c r="H89" i="25"/>
  <c r="G89" i="25"/>
  <c r="E89" i="25"/>
  <c r="D89" i="25"/>
  <c r="C89" i="25"/>
  <c r="B89" i="25"/>
  <c r="O88" i="25"/>
  <c r="N88" i="25"/>
  <c r="M88" i="25"/>
  <c r="L88" i="25"/>
  <c r="K88" i="25"/>
  <c r="I88" i="25"/>
  <c r="H88" i="25"/>
  <c r="G88" i="25"/>
  <c r="E88" i="25"/>
  <c r="D88" i="25"/>
  <c r="C88" i="25"/>
  <c r="B88" i="25"/>
  <c r="O87" i="25"/>
  <c r="N87" i="25"/>
  <c r="M87" i="25"/>
  <c r="L87" i="25"/>
  <c r="K87" i="25"/>
  <c r="J87" i="25"/>
  <c r="I87" i="25"/>
  <c r="H87" i="25"/>
  <c r="G87" i="25"/>
  <c r="E87" i="25"/>
  <c r="D87" i="25"/>
  <c r="C87" i="25"/>
  <c r="B87" i="25"/>
  <c r="O86" i="25"/>
  <c r="N86" i="25"/>
  <c r="M86" i="25"/>
  <c r="L86" i="25"/>
  <c r="K86" i="25"/>
  <c r="I86" i="25"/>
  <c r="H86" i="25"/>
  <c r="G86" i="25"/>
  <c r="E86" i="25"/>
  <c r="D86" i="25"/>
  <c r="C86" i="25"/>
  <c r="B86" i="25"/>
  <c r="O85" i="25"/>
  <c r="N85" i="25"/>
  <c r="M85" i="25"/>
  <c r="L85" i="25"/>
  <c r="K85" i="25"/>
  <c r="J85" i="25"/>
  <c r="I85" i="25"/>
  <c r="H85" i="25"/>
  <c r="G85" i="25"/>
  <c r="E85" i="25"/>
  <c r="D85" i="25"/>
  <c r="C85" i="25"/>
  <c r="B85" i="25"/>
  <c r="I84" i="25"/>
  <c r="Q84" i="25" s="1"/>
  <c r="H84" i="25"/>
  <c r="P84" i="25" s="1"/>
  <c r="O83" i="25"/>
  <c r="N83" i="25"/>
  <c r="M83" i="25"/>
  <c r="L83" i="25"/>
  <c r="K83" i="25"/>
  <c r="I83" i="25"/>
  <c r="H83" i="25"/>
  <c r="G83" i="25"/>
  <c r="E83" i="25"/>
  <c r="D83" i="25"/>
  <c r="C83" i="25"/>
  <c r="B83" i="25"/>
  <c r="O82" i="25"/>
  <c r="N82" i="25"/>
  <c r="M82" i="25"/>
  <c r="L82" i="25"/>
  <c r="K82" i="25"/>
  <c r="I82" i="25"/>
  <c r="H82" i="25"/>
  <c r="G82" i="25"/>
  <c r="E82" i="25"/>
  <c r="D82" i="25"/>
  <c r="C82" i="25"/>
  <c r="B82" i="25"/>
  <c r="O81" i="25"/>
  <c r="N81" i="25"/>
  <c r="M81" i="25"/>
  <c r="L81" i="25"/>
  <c r="K81" i="25"/>
  <c r="J81" i="25"/>
  <c r="I81" i="25"/>
  <c r="H81" i="25"/>
  <c r="G81" i="25"/>
  <c r="E81" i="25"/>
  <c r="D81" i="25"/>
  <c r="C81" i="25"/>
  <c r="B81" i="25"/>
  <c r="O80" i="25"/>
  <c r="N80" i="25"/>
  <c r="M80" i="25"/>
  <c r="L80" i="25"/>
  <c r="K80" i="25"/>
  <c r="I80" i="25"/>
  <c r="H80" i="25"/>
  <c r="G80" i="25"/>
  <c r="E80" i="25"/>
  <c r="D80" i="25"/>
  <c r="C80" i="25"/>
  <c r="B80" i="25"/>
  <c r="O79" i="25"/>
  <c r="N79" i="25"/>
  <c r="M79" i="25"/>
  <c r="L79" i="25"/>
  <c r="K79" i="25"/>
  <c r="I79" i="25"/>
  <c r="Q79" i="25" s="1"/>
  <c r="G79" i="25"/>
  <c r="E79" i="25"/>
  <c r="D79" i="25"/>
  <c r="C79" i="25"/>
  <c r="B79" i="25"/>
  <c r="O78" i="25"/>
  <c r="N78" i="25"/>
  <c r="M78" i="25"/>
  <c r="L78" i="25"/>
  <c r="K78" i="25"/>
  <c r="I78" i="25"/>
  <c r="H78" i="25"/>
  <c r="G78" i="25"/>
  <c r="E78" i="25"/>
  <c r="D78" i="25"/>
  <c r="C78" i="25"/>
  <c r="B78" i="25"/>
  <c r="O77" i="25"/>
  <c r="N77" i="25"/>
  <c r="M77" i="25"/>
  <c r="L77" i="25"/>
  <c r="K77" i="25"/>
  <c r="J77" i="25"/>
  <c r="I77" i="25"/>
  <c r="H77" i="25"/>
  <c r="G77" i="25"/>
  <c r="E77" i="25"/>
  <c r="D77" i="25"/>
  <c r="C77" i="25"/>
  <c r="B77" i="25"/>
  <c r="O76" i="25"/>
  <c r="N76" i="25"/>
  <c r="M76" i="25"/>
  <c r="L76" i="25"/>
  <c r="K76" i="25"/>
  <c r="J76" i="25"/>
  <c r="I76" i="25"/>
  <c r="Q76" i="25" s="1"/>
  <c r="H76" i="25"/>
  <c r="G76" i="25"/>
  <c r="E76" i="25"/>
  <c r="D76" i="25"/>
  <c r="C76" i="25"/>
  <c r="B76" i="25"/>
  <c r="O75" i="25"/>
  <c r="N75" i="25"/>
  <c r="M75" i="25"/>
  <c r="L75" i="25"/>
  <c r="K75" i="25"/>
  <c r="I75" i="25"/>
  <c r="G75" i="25"/>
  <c r="E75" i="25"/>
  <c r="D75" i="25"/>
  <c r="C75" i="25"/>
  <c r="O74" i="25"/>
  <c r="N74" i="25"/>
  <c r="M74" i="25"/>
  <c r="L74" i="25"/>
  <c r="K74" i="25"/>
  <c r="I74" i="25"/>
  <c r="H74" i="25"/>
  <c r="G74" i="25"/>
  <c r="E74" i="25"/>
  <c r="D74" i="25"/>
  <c r="C74" i="25"/>
  <c r="B74" i="25"/>
  <c r="O73" i="25"/>
  <c r="N73" i="25"/>
  <c r="M73" i="25"/>
  <c r="L73" i="25"/>
  <c r="K73" i="25"/>
  <c r="I73" i="25"/>
  <c r="H73" i="25"/>
  <c r="G73" i="25"/>
  <c r="E73" i="25"/>
  <c r="D73" i="25"/>
  <c r="C73" i="25"/>
  <c r="B73" i="25"/>
  <c r="O72" i="25"/>
  <c r="N72" i="25"/>
  <c r="M72" i="25"/>
  <c r="L72" i="25"/>
  <c r="K72" i="25"/>
  <c r="J72" i="25"/>
  <c r="I72" i="25"/>
  <c r="Q72" i="25" s="1"/>
  <c r="H72" i="25"/>
  <c r="G72" i="25"/>
  <c r="E72" i="25"/>
  <c r="D72" i="25"/>
  <c r="C72" i="25"/>
  <c r="O71" i="25"/>
  <c r="N71" i="25"/>
  <c r="M71" i="25"/>
  <c r="L71" i="25"/>
  <c r="K71" i="25"/>
  <c r="I71" i="25"/>
  <c r="G71" i="25"/>
  <c r="E71" i="25"/>
  <c r="D71" i="25"/>
  <c r="C71" i="25"/>
  <c r="B71" i="25"/>
  <c r="O70" i="25"/>
  <c r="N70" i="25"/>
  <c r="M70" i="25"/>
  <c r="L70" i="25"/>
  <c r="K70" i="25"/>
  <c r="J70" i="25"/>
  <c r="I70" i="25"/>
  <c r="Q70" i="25" s="1"/>
  <c r="H70" i="25"/>
  <c r="G70" i="25"/>
  <c r="E70" i="25"/>
  <c r="D70" i="25"/>
  <c r="C70" i="25"/>
  <c r="B70" i="25"/>
  <c r="O69" i="25"/>
  <c r="N69" i="25"/>
  <c r="M69" i="25"/>
  <c r="L69" i="25"/>
  <c r="K69" i="25"/>
  <c r="I69" i="25"/>
  <c r="H69" i="25"/>
  <c r="G69" i="25"/>
  <c r="E69" i="25"/>
  <c r="D69" i="25"/>
  <c r="C69" i="25"/>
  <c r="B69" i="25"/>
  <c r="O68" i="25"/>
  <c r="N68" i="25"/>
  <c r="M68" i="25"/>
  <c r="L68" i="25"/>
  <c r="K68" i="25"/>
  <c r="J68" i="25"/>
  <c r="I68" i="25"/>
  <c r="H68" i="25"/>
  <c r="G68" i="25"/>
  <c r="E68" i="25"/>
  <c r="D68" i="25"/>
  <c r="C68" i="25"/>
  <c r="B68" i="25"/>
  <c r="O67" i="25"/>
  <c r="N67" i="25"/>
  <c r="M67" i="25"/>
  <c r="L67" i="25"/>
  <c r="K67" i="25"/>
  <c r="I67" i="25"/>
  <c r="H67" i="25"/>
  <c r="G67" i="25"/>
  <c r="E67" i="25"/>
  <c r="D67" i="25"/>
  <c r="C67" i="25"/>
  <c r="B67" i="25"/>
  <c r="O66" i="25"/>
  <c r="N66" i="25"/>
  <c r="M66" i="25"/>
  <c r="L66" i="25"/>
  <c r="K66" i="25"/>
  <c r="J66" i="25"/>
  <c r="I66" i="25"/>
  <c r="Q66" i="25" s="1"/>
  <c r="H66" i="25"/>
  <c r="G66" i="25"/>
  <c r="E66" i="25"/>
  <c r="D66" i="25"/>
  <c r="C66" i="25"/>
  <c r="B66" i="25"/>
  <c r="O65" i="25"/>
  <c r="N65" i="25"/>
  <c r="M65" i="25"/>
  <c r="L65" i="25"/>
  <c r="K65" i="25"/>
  <c r="J65" i="25"/>
  <c r="I65" i="25"/>
  <c r="H65" i="25"/>
  <c r="G65" i="25"/>
  <c r="E65" i="25"/>
  <c r="D65" i="25"/>
  <c r="C65" i="25"/>
  <c r="B65" i="25"/>
  <c r="O64" i="25"/>
  <c r="N64" i="25"/>
  <c r="M64" i="25"/>
  <c r="L64" i="25"/>
  <c r="K64" i="25"/>
  <c r="I64" i="25"/>
  <c r="H64" i="25"/>
  <c r="G64" i="25"/>
  <c r="E64" i="25"/>
  <c r="D64" i="25"/>
  <c r="C64" i="25"/>
  <c r="B64" i="25"/>
  <c r="O63" i="25"/>
  <c r="N63" i="25"/>
  <c r="M63" i="25"/>
  <c r="L63" i="25"/>
  <c r="K63" i="25"/>
  <c r="I63" i="25"/>
  <c r="G63" i="25"/>
  <c r="E63" i="25"/>
  <c r="D63" i="25"/>
  <c r="C63" i="25"/>
  <c r="Q63" i="25" s="1"/>
  <c r="B63" i="25"/>
  <c r="O62" i="25"/>
  <c r="N62" i="25"/>
  <c r="M62" i="25"/>
  <c r="L62" i="25"/>
  <c r="K62" i="25"/>
  <c r="J62" i="25"/>
  <c r="I62" i="25"/>
  <c r="H62" i="25"/>
  <c r="G62" i="25"/>
  <c r="E62" i="25"/>
  <c r="D62" i="25"/>
  <c r="C62" i="25"/>
  <c r="B62" i="25"/>
  <c r="O61" i="25"/>
  <c r="N61" i="25"/>
  <c r="M61" i="25"/>
  <c r="L61" i="25"/>
  <c r="K61" i="25"/>
  <c r="I61" i="25"/>
  <c r="H61" i="25"/>
  <c r="G61" i="25"/>
  <c r="E61" i="25"/>
  <c r="D61" i="25"/>
  <c r="C61" i="25"/>
  <c r="B61" i="25"/>
  <c r="O60" i="25"/>
  <c r="N60" i="25"/>
  <c r="M60" i="25"/>
  <c r="L60" i="25"/>
  <c r="K60" i="25"/>
  <c r="J60" i="25"/>
  <c r="I60" i="25"/>
  <c r="Q60" i="25" s="1"/>
  <c r="H60" i="25"/>
  <c r="G60" i="25"/>
  <c r="E60" i="25"/>
  <c r="D60" i="25"/>
  <c r="C60" i="25"/>
  <c r="B60" i="25"/>
  <c r="O59" i="25"/>
  <c r="N59" i="25"/>
  <c r="M59" i="25"/>
  <c r="L59" i="25"/>
  <c r="K59" i="25"/>
  <c r="I59" i="25"/>
  <c r="G59" i="25"/>
  <c r="E59" i="25"/>
  <c r="D59" i="25"/>
  <c r="C59" i="25"/>
  <c r="B59" i="25"/>
  <c r="O58" i="25"/>
  <c r="N58" i="25"/>
  <c r="M58" i="25"/>
  <c r="L58" i="25"/>
  <c r="K58" i="25"/>
  <c r="J58" i="25"/>
  <c r="I58" i="25"/>
  <c r="G58" i="25"/>
  <c r="E58" i="25"/>
  <c r="D58" i="25"/>
  <c r="C58" i="25"/>
  <c r="Q58" i="25" s="1"/>
  <c r="B58" i="25"/>
  <c r="O57" i="25"/>
  <c r="N57" i="25"/>
  <c r="M57" i="25"/>
  <c r="L57" i="25"/>
  <c r="K57" i="25"/>
  <c r="J57" i="25"/>
  <c r="I57" i="25"/>
  <c r="Q57" i="25" s="1"/>
  <c r="H57" i="25"/>
  <c r="G57" i="25"/>
  <c r="E57" i="25"/>
  <c r="D57" i="25"/>
  <c r="C57" i="25"/>
  <c r="B57" i="25"/>
  <c r="O56" i="25"/>
  <c r="N56" i="25"/>
  <c r="M56" i="25"/>
  <c r="L56" i="25"/>
  <c r="K56" i="25"/>
  <c r="J56" i="25"/>
  <c r="I56" i="25"/>
  <c r="H56" i="25"/>
  <c r="G56" i="25"/>
  <c r="E56" i="25"/>
  <c r="D56" i="25"/>
  <c r="C56" i="25"/>
  <c r="B56" i="25"/>
  <c r="O55" i="25"/>
  <c r="N55" i="25"/>
  <c r="M55" i="25"/>
  <c r="L55" i="25"/>
  <c r="K55" i="25"/>
  <c r="J55" i="25"/>
  <c r="I55" i="25"/>
  <c r="G55" i="25"/>
  <c r="E55" i="25"/>
  <c r="D55" i="25"/>
  <c r="C55" i="25"/>
  <c r="Q55" i="25" s="1"/>
  <c r="B55" i="25"/>
  <c r="O54" i="25"/>
  <c r="N54" i="25"/>
  <c r="M54" i="25"/>
  <c r="L54" i="25"/>
  <c r="K54" i="25"/>
  <c r="I54" i="25"/>
  <c r="Q54" i="25" s="1"/>
  <c r="G54" i="25"/>
  <c r="E54" i="25"/>
  <c r="D54" i="25"/>
  <c r="C54" i="25"/>
  <c r="B54" i="25"/>
  <c r="O53" i="25"/>
  <c r="N53" i="25"/>
  <c r="M53" i="25"/>
  <c r="L53" i="25"/>
  <c r="K53" i="25"/>
  <c r="I53" i="25"/>
  <c r="H53" i="25"/>
  <c r="G53" i="25"/>
  <c r="E53" i="25"/>
  <c r="D53" i="25"/>
  <c r="C53" i="25"/>
  <c r="B53" i="25"/>
  <c r="O52" i="25"/>
  <c r="N52" i="25"/>
  <c r="M52" i="25"/>
  <c r="L52" i="25"/>
  <c r="K52" i="25"/>
  <c r="J52" i="25"/>
  <c r="I52" i="25"/>
  <c r="H52" i="25"/>
  <c r="G52" i="25"/>
  <c r="E52" i="25"/>
  <c r="D52" i="25"/>
  <c r="C52" i="25"/>
  <c r="B52" i="25"/>
  <c r="O51" i="25"/>
  <c r="N51" i="25"/>
  <c r="M51" i="25"/>
  <c r="L51" i="25"/>
  <c r="K51" i="25"/>
  <c r="I51" i="25"/>
  <c r="Q51" i="25" s="1"/>
  <c r="G51" i="25"/>
  <c r="E51" i="25"/>
  <c r="D51" i="25"/>
  <c r="C51" i="25"/>
  <c r="O50" i="25"/>
  <c r="N50" i="25"/>
  <c r="M50" i="25"/>
  <c r="L50" i="25"/>
  <c r="K50" i="25"/>
  <c r="J50" i="25"/>
  <c r="I50" i="25"/>
  <c r="G50" i="25"/>
  <c r="E50" i="25"/>
  <c r="D50" i="25"/>
  <c r="C50" i="25"/>
  <c r="B50" i="25"/>
  <c r="O49" i="25"/>
  <c r="N49" i="25"/>
  <c r="M49" i="25"/>
  <c r="L49" i="25"/>
  <c r="K49" i="25"/>
  <c r="J49" i="25"/>
  <c r="I49" i="25"/>
  <c r="H49" i="25"/>
  <c r="G49" i="25"/>
  <c r="E49" i="25"/>
  <c r="D49" i="25"/>
  <c r="C49" i="25"/>
  <c r="B49" i="25"/>
  <c r="O48" i="25"/>
  <c r="N48" i="25"/>
  <c r="M48" i="25"/>
  <c r="L48" i="25"/>
  <c r="K48" i="25"/>
  <c r="J48" i="25"/>
  <c r="I48" i="25"/>
  <c r="H48" i="25"/>
  <c r="G48" i="25"/>
  <c r="E48" i="25"/>
  <c r="D48" i="25"/>
  <c r="C48" i="25"/>
  <c r="B48" i="25"/>
  <c r="O47" i="25"/>
  <c r="N47" i="25"/>
  <c r="M47" i="25"/>
  <c r="L47" i="25"/>
  <c r="K47" i="25"/>
  <c r="I47" i="25"/>
  <c r="H47" i="25"/>
  <c r="G47" i="25"/>
  <c r="E47" i="25"/>
  <c r="D47" i="25"/>
  <c r="C47" i="25"/>
  <c r="B47" i="25"/>
  <c r="O46" i="25"/>
  <c r="N46" i="25"/>
  <c r="M46" i="25"/>
  <c r="L46" i="25"/>
  <c r="K46" i="25"/>
  <c r="I46" i="25"/>
  <c r="H46" i="25"/>
  <c r="G46" i="25"/>
  <c r="E46" i="25"/>
  <c r="D46" i="25"/>
  <c r="C46" i="25"/>
  <c r="B46" i="25"/>
  <c r="O45" i="25"/>
  <c r="N45" i="25"/>
  <c r="M45" i="25"/>
  <c r="L45" i="25"/>
  <c r="K45" i="25"/>
  <c r="I45" i="25"/>
  <c r="H45" i="25"/>
  <c r="G45" i="25"/>
  <c r="E45" i="25"/>
  <c r="D45" i="25"/>
  <c r="C45" i="25"/>
  <c r="B45" i="25"/>
  <c r="O44" i="25"/>
  <c r="N44" i="25"/>
  <c r="M44" i="25"/>
  <c r="L44" i="25"/>
  <c r="K44" i="25"/>
  <c r="J44" i="25"/>
  <c r="I44" i="25"/>
  <c r="H44" i="25"/>
  <c r="G44" i="25"/>
  <c r="E44" i="25"/>
  <c r="D44" i="25"/>
  <c r="C44" i="25"/>
  <c r="O43" i="25"/>
  <c r="N43" i="25"/>
  <c r="M43" i="25"/>
  <c r="L43" i="25"/>
  <c r="K43" i="25"/>
  <c r="J43" i="25"/>
  <c r="I43" i="25"/>
  <c r="Q43" i="25" s="1"/>
  <c r="H43" i="25"/>
  <c r="P43" i="25" s="1"/>
  <c r="G43" i="25"/>
  <c r="E43" i="25"/>
  <c r="D43" i="25"/>
  <c r="C43" i="25"/>
  <c r="B43" i="25"/>
  <c r="O42" i="25"/>
  <c r="N42" i="25"/>
  <c r="M42" i="25"/>
  <c r="L42" i="25"/>
  <c r="K42" i="25"/>
  <c r="J42" i="25"/>
  <c r="I42" i="25"/>
  <c r="H42" i="25"/>
  <c r="G42" i="25"/>
  <c r="E42" i="25"/>
  <c r="D42" i="25"/>
  <c r="C42" i="25"/>
  <c r="B42" i="25"/>
  <c r="O41" i="25"/>
  <c r="N41" i="25"/>
  <c r="M41" i="25"/>
  <c r="L41" i="25"/>
  <c r="K41" i="25"/>
  <c r="J41" i="25"/>
  <c r="I41" i="25"/>
  <c r="H41" i="25"/>
  <c r="G41" i="25"/>
  <c r="E41" i="25"/>
  <c r="D41" i="25"/>
  <c r="C41" i="25"/>
  <c r="O40" i="25"/>
  <c r="N40" i="25"/>
  <c r="M40" i="25"/>
  <c r="L40" i="25"/>
  <c r="K40" i="25"/>
  <c r="J40" i="25"/>
  <c r="I40" i="25"/>
  <c r="H40" i="25"/>
  <c r="G40" i="25"/>
  <c r="E40" i="25"/>
  <c r="D40" i="25"/>
  <c r="C40" i="25"/>
  <c r="B40" i="25"/>
  <c r="O39" i="25"/>
  <c r="N39" i="25"/>
  <c r="M39" i="25"/>
  <c r="L39" i="25"/>
  <c r="K39" i="25"/>
  <c r="J39" i="25"/>
  <c r="I39" i="25"/>
  <c r="H39" i="25"/>
  <c r="G39" i="25"/>
  <c r="E39" i="25"/>
  <c r="D39" i="25"/>
  <c r="C39" i="25"/>
  <c r="B39" i="25"/>
  <c r="O38" i="25"/>
  <c r="N38" i="25"/>
  <c r="M38" i="25"/>
  <c r="L38" i="25"/>
  <c r="K38" i="25"/>
  <c r="J38" i="25"/>
  <c r="I38" i="25"/>
  <c r="H38" i="25"/>
  <c r="G38" i="25"/>
  <c r="E38" i="25"/>
  <c r="D38" i="25"/>
  <c r="C38" i="25"/>
  <c r="B38" i="25"/>
  <c r="O37" i="25"/>
  <c r="N37" i="25"/>
  <c r="M37" i="25"/>
  <c r="L37" i="25"/>
  <c r="K37" i="25"/>
  <c r="I37" i="25"/>
  <c r="H37" i="25"/>
  <c r="G37" i="25"/>
  <c r="E37" i="25"/>
  <c r="D37" i="25"/>
  <c r="C37" i="25"/>
  <c r="B37" i="25"/>
  <c r="O36" i="25"/>
  <c r="N36" i="25"/>
  <c r="M36" i="25"/>
  <c r="L36" i="25"/>
  <c r="K36" i="25"/>
  <c r="J36" i="25"/>
  <c r="I36" i="25"/>
  <c r="Q36" i="25" s="1"/>
  <c r="H36" i="25"/>
  <c r="G36" i="25"/>
  <c r="E36" i="25"/>
  <c r="D36" i="25"/>
  <c r="C36" i="25"/>
  <c r="B36" i="25"/>
  <c r="O35" i="25"/>
  <c r="N35" i="25"/>
  <c r="M35" i="25"/>
  <c r="L35" i="25"/>
  <c r="K35" i="25"/>
  <c r="I35" i="25"/>
  <c r="H35" i="25"/>
  <c r="G35" i="25"/>
  <c r="E35" i="25"/>
  <c r="D35" i="25"/>
  <c r="C35" i="25"/>
  <c r="O34" i="25"/>
  <c r="N34" i="25"/>
  <c r="M34" i="25"/>
  <c r="L34" i="25"/>
  <c r="K34" i="25"/>
  <c r="I34" i="25"/>
  <c r="H34" i="25"/>
  <c r="G34" i="25"/>
  <c r="E34" i="25"/>
  <c r="D34" i="25"/>
  <c r="C34" i="25"/>
  <c r="O33" i="25"/>
  <c r="N33" i="25"/>
  <c r="M33" i="25"/>
  <c r="L33" i="25"/>
  <c r="K33" i="25"/>
  <c r="J33" i="25"/>
  <c r="I33" i="25"/>
  <c r="H33" i="25"/>
  <c r="G33" i="25"/>
  <c r="E33" i="25"/>
  <c r="D33" i="25"/>
  <c r="C33" i="25"/>
  <c r="O32" i="25"/>
  <c r="N32" i="25"/>
  <c r="M32" i="25"/>
  <c r="L32" i="25"/>
  <c r="K32" i="25"/>
  <c r="J32" i="25"/>
  <c r="I32" i="25"/>
  <c r="Q32" i="25" s="1"/>
  <c r="H32" i="25"/>
  <c r="G32" i="25"/>
  <c r="E32" i="25"/>
  <c r="D32" i="25"/>
  <c r="C32" i="25"/>
  <c r="B32" i="25"/>
  <c r="O31" i="25"/>
  <c r="N31" i="25"/>
  <c r="M31" i="25"/>
  <c r="L31" i="25"/>
  <c r="K31" i="25"/>
  <c r="J31" i="25"/>
  <c r="I31" i="25"/>
  <c r="G31" i="25"/>
  <c r="E31" i="25"/>
  <c r="D31" i="25"/>
  <c r="C31" i="25"/>
  <c r="B31" i="25"/>
  <c r="O30" i="25"/>
  <c r="N30" i="25"/>
  <c r="M30" i="25"/>
  <c r="L30" i="25"/>
  <c r="K30" i="25"/>
  <c r="J30" i="25"/>
  <c r="I30" i="25"/>
  <c r="H30" i="25"/>
  <c r="G30" i="25"/>
  <c r="E30" i="25"/>
  <c r="D30" i="25"/>
  <c r="C30" i="25"/>
  <c r="B30" i="25"/>
  <c r="O29" i="25"/>
  <c r="N29" i="25"/>
  <c r="M29" i="25"/>
  <c r="L29" i="25"/>
  <c r="K29" i="25"/>
  <c r="J29" i="25"/>
  <c r="I29" i="25"/>
  <c r="Q29" i="25" s="1"/>
  <c r="H29" i="25"/>
  <c r="G29" i="25"/>
  <c r="E29" i="25"/>
  <c r="D29" i="25"/>
  <c r="C29" i="25"/>
  <c r="B29" i="25"/>
  <c r="O28" i="25"/>
  <c r="N28" i="25"/>
  <c r="M28" i="25"/>
  <c r="L28" i="25"/>
  <c r="K28" i="25"/>
  <c r="I28" i="25"/>
  <c r="H28" i="25"/>
  <c r="G28" i="25"/>
  <c r="E28" i="25"/>
  <c r="D28" i="25"/>
  <c r="C28" i="25"/>
  <c r="B28" i="25"/>
  <c r="O27" i="25"/>
  <c r="N27" i="25"/>
  <c r="M27" i="25"/>
  <c r="L27" i="25"/>
  <c r="K27" i="25"/>
  <c r="I27" i="25"/>
  <c r="H27" i="25"/>
  <c r="G27" i="25"/>
  <c r="E27" i="25"/>
  <c r="D27" i="25"/>
  <c r="C27" i="25"/>
  <c r="B27" i="25"/>
  <c r="O26" i="25"/>
  <c r="N26" i="25"/>
  <c r="M26" i="25"/>
  <c r="L26" i="25"/>
  <c r="K26" i="25"/>
  <c r="I26" i="25"/>
  <c r="H26" i="25"/>
  <c r="G26" i="25"/>
  <c r="E26" i="25"/>
  <c r="D26" i="25"/>
  <c r="C26" i="25"/>
  <c r="B26" i="25"/>
  <c r="O25" i="25"/>
  <c r="N25" i="25"/>
  <c r="M25" i="25"/>
  <c r="L25" i="25"/>
  <c r="K25" i="25"/>
  <c r="I25" i="25"/>
  <c r="H25" i="25"/>
  <c r="G25" i="25"/>
  <c r="E25" i="25"/>
  <c r="D25" i="25"/>
  <c r="C25" i="25"/>
  <c r="B25" i="25"/>
  <c r="O24" i="25"/>
  <c r="N24" i="25"/>
  <c r="M24" i="25"/>
  <c r="L24" i="25"/>
  <c r="K24" i="25"/>
  <c r="J24" i="25"/>
  <c r="I24" i="25"/>
  <c r="H24" i="25"/>
  <c r="G24" i="25"/>
  <c r="E24" i="25"/>
  <c r="D24" i="25"/>
  <c r="C24" i="25"/>
  <c r="B24" i="25"/>
  <c r="O23" i="25"/>
  <c r="N23" i="25"/>
  <c r="M23" i="25"/>
  <c r="L23" i="25"/>
  <c r="K23" i="25"/>
  <c r="I23" i="25"/>
  <c r="H23" i="25"/>
  <c r="G23" i="25"/>
  <c r="E23" i="25"/>
  <c r="D23" i="25"/>
  <c r="C23" i="25"/>
  <c r="B23" i="25"/>
  <c r="O22" i="25"/>
  <c r="N22" i="25"/>
  <c r="M22" i="25"/>
  <c r="L22" i="25"/>
  <c r="K22" i="25"/>
  <c r="I22" i="25"/>
  <c r="H22" i="25"/>
  <c r="G22" i="25"/>
  <c r="E22" i="25"/>
  <c r="D22" i="25"/>
  <c r="D104" i="25" s="1"/>
  <c r="C22" i="25"/>
  <c r="B22" i="25"/>
  <c r="O21" i="25"/>
  <c r="N21" i="25"/>
  <c r="M21" i="25"/>
  <c r="L21" i="25"/>
  <c r="K21" i="25"/>
  <c r="K104" i="25" s="1"/>
  <c r="J21" i="25"/>
  <c r="I21" i="25"/>
  <c r="Q21" i="25" s="1"/>
  <c r="H21" i="25"/>
  <c r="G21" i="25"/>
  <c r="E21" i="25"/>
  <c r="D21" i="25"/>
  <c r="C21" i="25"/>
  <c r="C104" i="25" s="1"/>
  <c r="B21" i="25"/>
  <c r="O20" i="25"/>
  <c r="N20" i="25"/>
  <c r="M20" i="25"/>
  <c r="L20" i="25"/>
  <c r="K20" i="25"/>
  <c r="J20" i="25"/>
  <c r="I20" i="25"/>
  <c r="Q20" i="25" s="1"/>
  <c r="H20" i="25"/>
  <c r="P20" i="25" s="1"/>
  <c r="G20" i="25"/>
  <c r="E20" i="25"/>
  <c r="D20" i="25"/>
  <c r="C20" i="25"/>
  <c r="B20" i="25"/>
  <c r="O16" i="25"/>
  <c r="N16" i="25"/>
  <c r="G16" i="25"/>
  <c r="G108" i="25" s="1"/>
  <c r="R14" i="25"/>
  <c r="Q14" i="25"/>
  <c r="P14" i="25"/>
  <c r="G14" i="25"/>
  <c r="F14" i="25"/>
  <c r="Q13" i="25"/>
  <c r="O13" i="25"/>
  <c r="N13" i="25"/>
  <c r="G13" i="25"/>
  <c r="F13" i="25"/>
  <c r="C13" i="25"/>
  <c r="B13" i="25"/>
  <c r="Q12" i="25"/>
  <c r="O12" i="25"/>
  <c r="N12" i="25"/>
  <c r="M12" i="25"/>
  <c r="L12" i="25"/>
  <c r="K12" i="25"/>
  <c r="J12" i="25"/>
  <c r="P12" i="25" s="1"/>
  <c r="G12" i="25"/>
  <c r="F12" i="25"/>
  <c r="O11" i="25"/>
  <c r="N11" i="25"/>
  <c r="M11" i="25"/>
  <c r="L11" i="25"/>
  <c r="K11" i="25"/>
  <c r="I11" i="25"/>
  <c r="Q11" i="25" s="1"/>
  <c r="H11" i="25"/>
  <c r="G11" i="25"/>
  <c r="F11" i="25"/>
  <c r="E11" i="25"/>
  <c r="D11" i="25"/>
  <c r="R10" i="25"/>
  <c r="Q10" i="25"/>
  <c r="P10" i="25"/>
  <c r="G10" i="25"/>
  <c r="F10" i="25"/>
  <c r="C9" i="25"/>
  <c r="Q9" i="25" s="1"/>
  <c r="B9" i="25"/>
  <c r="P9" i="25" s="1"/>
  <c r="O8" i="25"/>
  <c r="N8" i="25"/>
  <c r="M8" i="25"/>
  <c r="L8" i="25"/>
  <c r="G8" i="25"/>
  <c r="C8" i="25"/>
  <c r="Q8" i="25" s="1"/>
  <c r="B8" i="25"/>
  <c r="P8" i="25" s="1"/>
  <c r="R7" i="25"/>
  <c r="Q7" i="25"/>
  <c r="P7" i="25"/>
  <c r="G7" i="25"/>
  <c r="F7" i="25"/>
  <c r="Q6" i="25"/>
  <c r="G6" i="25"/>
  <c r="C6" i="25"/>
  <c r="B6" i="25"/>
  <c r="P6" i="25" s="1"/>
  <c r="R6" i="25" s="1"/>
  <c r="O5" i="25"/>
  <c r="N5" i="25"/>
  <c r="M5" i="25"/>
  <c r="L5" i="25"/>
  <c r="I5" i="25"/>
  <c r="Q5" i="25" s="1"/>
  <c r="H5" i="25"/>
  <c r="P5" i="25" s="1"/>
  <c r="G5" i="25"/>
  <c r="E5" i="25"/>
  <c r="C5" i="25"/>
  <c r="B5" i="25"/>
  <c r="O4" i="25"/>
  <c r="N4" i="25"/>
  <c r="M4" i="25"/>
  <c r="L4" i="25"/>
  <c r="I4" i="25"/>
  <c r="Q4" i="25" s="1"/>
  <c r="H4" i="25"/>
  <c r="P4" i="25" s="1"/>
  <c r="G4" i="25"/>
  <c r="O3" i="25"/>
  <c r="N3" i="25"/>
  <c r="K3" i="25"/>
  <c r="J3" i="25"/>
  <c r="I3" i="25"/>
  <c r="Q3" i="25" s="1"/>
  <c r="H3" i="25"/>
  <c r="E3" i="25"/>
  <c r="D3" i="25"/>
  <c r="D16" i="25" s="1"/>
  <c r="I181" i="20"/>
  <c r="H181" i="20"/>
  <c r="I178" i="20"/>
  <c r="H178" i="20"/>
  <c r="H171" i="20"/>
  <c r="G171" i="20"/>
  <c r="J171" i="20" s="1"/>
  <c r="H170" i="20"/>
  <c r="E170" i="20"/>
  <c r="G169" i="20"/>
  <c r="J169" i="20" s="1"/>
  <c r="G168" i="20"/>
  <c r="J168" i="20" s="1"/>
  <c r="I166" i="20"/>
  <c r="E166" i="20"/>
  <c r="H165" i="20"/>
  <c r="E165" i="20"/>
  <c r="G164" i="20"/>
  <c r="J164" i="20" s="1"/>
  <c r="E164" i="20"/>
  <c r="G163" i="20"/>
  <c r="J163" i="20" s="1"/>
  <c r="I162" i="20"/>
  <c r="H162" i="20"/>
  <c r="E162" i="20"/>
  <c r="H161" i="20"/>
  <c r="E161" i="20"/>
  <c r="J159" i="20"/>
  <c r="E159" i="20"/>
  <c r="J158" i="20"/>
  <c r="D158" i="20"/>
  <c r="J157" i="20"/>
  <c r="E157" i="20"/>
  <c r="G156" i="20"/>
  <c r="J156" i="20" s="1"/>
  <c r="E156" i="20"/>
  <c r="F154" i="20"/>
  <c r="J154" i="20" s="1"/>
  <c r="H153" i="20"/>
  <c r="E153" i="20"/>
  <c r="C153" i="20"/>
  <c r="F152" i="20"/>
  <c r="J152" i="20" s="1"/>
  <c r="G151" i="20"/>
  <c r="F151" i="20"/>
  <c r="J151" i="20" s="1"/>
  <c r="E151" i="20"/>
  <c r="D151" i="20"/>
  <c r="H149" i="20"/>
  <c r="E149" i="20"/>
  <c r="D149" i="20"/>
  <c r="J148" i="20"/>
  <c r="G148" i="20"/>
  <c r="H146" i="20"/>
  <c r="E146" i="20"/>
  <c r="D146" i="20"/>
  <c r="H145" i="20"/>
  <c r="E145" i="20"/>
  <c r="D145" i="20"/>
  <c r="C145" i="20"/>
  <c r="H144" i="20"/>
  <c r="G144" i="20"/>
  <c r="J144" i="20" s="1"/>
  <c r="H143" i="20"/>
  <c r="G143" i="20"/>
  <c r="F143" i="20"/>
  <c r="E143" i="20"/>
  <c r="C143" i="20"/>
  <c r="I142" i="20"/>
  <c r="H142" i="20"/>
  <c r="F142" i="20"/>
  <c r="E142" i="20"/>
  <c r="D142" i="20"/>
  <c r="C142" i="20"/>
  <c r="G141" i="20"/>
  <c r="J141" i="20" s="1"/>
  <c r="D141" i="20"/>
  <c r="I140" i="20"/>
  <c r="H140" i="20"/>
  <c r="F140" i="20"/>
  <c r="E140" i="20"/>
  <c r="D140" i="20"/>
  <c r="C140" i="20"/>
  <c r="I139" i="20"/>
  <c r="H139" i="20"/>
  <c r="G139" i="20"/>
  <c r="D139" i="20"/>
  <c r="I138" i="20"/>
  <c r="H138" i="20"/>
  <c r="F138" i="20"/>
  <c r="E138" i="20"/>
  <c r="D138" i="20"/>
  <c r="C138" i="20"/>
  <c r="I137" i="20"/>
  <c r="H137" i="20"/>
  <c r="G137" i="20"/>
  <c r="F137" i="20"/>
  <c r="E137" i="20"/>
  <c r="D137" i="20"/>
  <c r="C137" i="20"/>
  <c r="I136" i="20"/>
  <c r="H136" i="20"/>
  <c r="G136" i="20"/>
  <c r="F136" i="20"/>
  <c r="E136" i="20"/>
  <c r="D136" i="20"/>
  <c r="C136" i="20"/>
  <c r="I135" i="20"/>
  <c r="H135" i="20"/>
  <c r="G135" i="20"/>
  <c r="F135" i="20"/>
  <c r="E135" i="20"/>
  <c r="D135" i="20"/>
  <c r="C135" i="20"/>
  <c r="I134" i="20"/>
  <c r="H134" i="20"/>
  <c r="F134" i="20"/>
  <c r="E134" i="20"/>
  <c r="D134" i="20"/>
  <c r="C134" i="20"/>
  <c r="I133" i="20"/>
  <c r="H133" i="20"/>
  <c r="G133" i="20"/>
  <c r="F133" i="20"/>
  <c r="E133" i="20"/>
  <c r="D133" i="20"/>
  <c r="C133" i="20"/>
  <c r="I132" i="20"/>
  <c r="H132" i="20"/>
  <c r="F132" i="20"/>
  <c r="E132" i="20"/>
  <c r="D132" i="20"/>
  <c r="C132" i="20"/>
  <c r="I131" i="20"/>
  <c r="H131" i="20"/>
  <c r="G131" i="20"/>
  <c r="F131" i="20"/>
  <c r="E131" i="20"/>
  <c r="D131" i="20"/>
  <c r="C131" i="20"/>
  <c r="I130" i="20"/>
  <c r="H130" i="20"/>
  <c r="G130" i="20"/>
  <c r="F130" i="20"/>
  <c r="E130" i="20"/>
  <c r="D130" i="20"/>
  <c r="C130" i="20"/>
  <c r="I129" i="20"/>
  <c r="H129" i="20"/>
  <c r="F129" i="20"/>
  <c r="E129" i="20"/>
  <c r="D129" i="20"/>
  <c r="C129" i="20"/>
  <c r="I128" i="20"/>
  <c r="H128" i="20"/>
  <c r="F128" i="20"/>
  <c r="E128" i="20"/>
  <c r="D128" i="20"/>
  <c r="C128" i="20"/>
  <c r="I127" i="20"/>
  <c r="H127" i="20"/>
  <c r="F127" i="20"/>
  <c r="E127" i="20"/>
  <c r="D127" i="20"/>
  <c r="C127" i="20"/>
  <c r="I126" i="20"/>
  <c r="H126" i="20"/>
  <c r="G126" i="20"/>
  <c r="E126" i="20"/>
  <c r="D126" i="20"/>
  <c r="C126" i="20"/>
  <c r="I125" i="20"/>
  <c r="H125" i="20"/>
  <c r="G125" i="20"/>
  <c r="F125" i="20"/>
  <c r="E125" i="20"/>
  <c r="D125" i="20"/>
  <c r="C125" i="20"/>
  <c r="I124" i="20"/>
  <c r="H124" i="20"/>
  <c r="G124" i="20"/>
  <c r="F124" i="20"/>
  <c r="J124" i="20" s="1"/>
  <c r="E124" i="20"/>
  <c r="D124" i="20"/>
  <c r="C124" i="20"/>
  <c r="I123" i="20"/>
  <c r="H123" i="20"/>
  <c r="E123" i="20"/>
  <c r="D123" i="20"/>
  <c r="C123" i="20"/>
  <c r="I122" i="20"/>
  <c r="H122" i="20"/>
  <c r="G122" i="20"/>
  <c r="F122" i="20"/>
  <c r="J122" i="20" s="1"/>
  <c r="E122" i="20"/>
  <c r="D122" i="20"/>
  <c r="C122" i="20"/>
  <c r="I121" i="20"/>
  <c r="H121" i="20"/>
  <c r="G121" i="20"/>
  <c r="F121" i="20"/>
  <c r="J121" i="20" s="1"/>
  <c r="E121" i="20"/>
  <c r="D121" i="20"/>
  <c r="C121" i="20"/>
  <c r="I120" i="20"/>
  <c r="H120" i="20"/>
  <c r="G120" i="20"/>
  <c r="F120" i="20"/>
  <c r="E120" i="20"/>
  <c r="D120" i="20"/>
  <c r="C120" i="20"/>
  <c r="I119" i="20"/>
  <c r="H119" i="20"/>
  <c r="G119" i="20"/>
  <c r="E119" i="20"/>
  <c r="D119" i="20"/>
  <c r="C119" i="20"/>
  <c r="I118" i="20"/>
  <c r="H118" i="20"/>
  <c r="G118" i="20"/>
  <c r="E118" i="20"/>
  <c r="D118" i="20"/>
  <c r="C118" i="20"/>
  <c r="I117" i="20"/>
  <c r="H117" i="20"/>
  <c r="G117" i="20"/>
  <c r="F117" i="20"/>
  <c r="E117" i="20"/>
  <c r="D117" i="20"/>
  <c r="C117" i="20"/>
  <c r="I116" i="20"/>
  <c r="H116" i="20"/>
  <c r="F116" i="20"/>
  <c r="E116" i="20"/>
  <c r="D116" i="20"/>
  <c r="C116" i="20"/>
  <c r="I115" i="20"/>
  <c r="H115" i="20"/>
  <c r="G115" i="20"/>
  <c r="E115" i="20"/>
  <c r="D115" i="20"/>
  <c r="C115" i="20"/>
  <c r="I114" i="20"/>
  <c r="H114" i="20"/>
  <c r="G114" i="20"/>
  <c r="E114" i="20"/>
  <c r="D114" i="20"/>
  <c r="C114" i="20"/>
  <c r="I113" i="20"/>
  <c r="H113" i="20"/>
  <c r="G113" i="20"/>
  <c r="F113" i="20"/>
  <c r="E113" i="20"/>
  <c r="D113" i="20"/>
  <c r="C113" i="20"/>
  <c r="I112" i="20"/>
  <c r="H112" i="20"/>
  <c r="F112" i="20"/>
  <c r="E112" i="20"/>
  <c r="D112" i="20"/>
  <c r="C112" i="20"/>
  <c r="I111" i="20"/>
  <c r="H111" i="20"/>
  <c r="G111" i="20"/>
  <c r="E111" i="20"/>
  <c r="D111" i="20"/>
  <c r="C111" i="20"/>
  <c r="I110" i="20"/>
  <c r="H110" i="20"/>
  <c r="G110" i="20"/>
  <c r="E110" i="20"/>
  <c r="D110" i="20"/>
  <c r="C110" i="20"/>
  <c r="I109" i="20"/>
  <c r="H109" i="20"/>
  <c r="G109" i="20"/>
  <c r="F109" i="20"/>
  <c r="E109" i="20"/>
  <c r="D109" i="20"/>
  <c r="C109" i="20"/>
  <c r="I108" i="20"/>
  <c r="H108" i="20"/>
  <c r="F108" i="20"/>
  <c r="E108" i="20"/>
  <c r="D108" i="20"/>
  <c r="C108" i="20"/>
  <c r="I107" i="20"/>
  <c r="H107" i="20"/>
  <c r="F107" i="20"/>
  <c r="E107" i="20"/>
  <c r="D107" i="20"/>
  <c r="C107" i="20"/>
  <c r="I106" i="20"/>
  <c r="H106" i="20"/>
  <c r="G106" i="20"/>
  <c r="F106" i="20"/>
  <c r="E106" i="20"/>
  <c r="D106" i="20"/>
  <c r="C106" i="20"/>
  <c r="I105" i="20"/>
  <c r="H105" i="20"/>
  <c r="F105" i="20"/>
  <c r="E105" i="20"/>
  <c r="D105" i="20"/>
  <c r="C105" i="20"/>
  <c r="I104" i="20"/>
  <c r="H104" i="20"/>
  <c r="G104" i="20"/>
  <c r="F104" i="20"/>
  <c r="E104" i="20"/>
  <c r="D104" i="20"/>
  <c r="C104" i="20"/>
  <c r="I103" i="20"/>
  <c r="H103" i="20"/>
  <c r="G103" i="20"/>
  <c r="F103" i="20"/>
  <c r="E103" i="20"/>
  <c r="D103" i="20"/>
  <c r="C103" i="20"/>
  <c r="I102" i="20"/>
  <c r="H102" i="20"/>
  <c r="G102" i="20"/>
  <c r="F102" i="20"/>
  <c r="E102" i="20"/>
  <c r="D102" i="20"/>
  <c r="C102" i="20"/>
  <c r="I101" i="20"/>
  <c r="H101" i="20"/>
  <c r="G101" i="20"/>
  <c r="F101" i="20"/>
  <c r="E101" i="20"/>
  <c r="D101" i="20"/>
  <c r="C101" i="20"/>
  <c r="I100" i="20"/>
  <c r="H100" i="20"/>
  <c r="G100" i="20"/>
  <c r="F100" i="20"/>
  <c r="E100" i="20"/>
  <c r="D100" i="20"/>
  <c r="I99" i="20"/>
  <c r="H99" i="20"/>
  <c r="G99" i="20"/>
  <c r="F99" i="20"/>
  <c r="E99" i="20"/>
  <c r="D99" i="20"/>
  <c r="C99" i="20"/>
  <c r="I98" i="20"/>
  <c r="H98" i="20"/>
  <c r="G98" i="20"/>
  <c r="F98" i="20"/>
  <c r="E98" i="20"/>
  <c r="D98" i="20"/>
  <c r="C98" i="20"/>
  <c r="I97" i="20"/>
  <c r="H97" i="20"/>
  <c r="F97" i="20"/>
  <c r="E97" i="20"/>
  <c r="D97" i="20"/>
  <c r="C97" i="20"/>
  <c r="I96" i="20"/>
  <c r="H96" i="20"/>
  <c r="G96" i="20"/>
  <c r="F96" i="20"/>
  <c r="E96" i="20"/>
  <c r="D96" i="20"/>
  <c r="C96" i="20"/>
  <c r="I95" i="20"/>
  <c r="H95" i="20"/>
  <c r="F95" i="20"/>
  <c r="E95" i="20"/>
  <c r="D95" i="20"/>
  <c r="C95" i="20"/>
  <c r="I94" i="20"/>
  <c r="H94" i="20"/>
  <c r="G94" i="20"/>
  <c r="F94" i="20"/>
  <c r="E94" i="20"/>
  <c r="D94" i="20"/>
  <c r="I93" i="20"/>
  <c r="H93" i="20"/>
  <c r="F93" i="20"/>
  <c r="E93" i="20"/>
  <c r="D93" i="20"/>
  <c r="I92" i="20"/>
  <c r="H92" i="20"/>
  <c r="G92" i="20"/>
  <c r="F92" i="20"/>
  <c r="E92" i="20"/>
  <c r="D92" i="20"/>
  <c r="I91" i="20"/>
  <c r="H91" i="20"/>
  <c r="F91" i="20"/>
  <c r="E91" i="20"/>
  <c r="D91" i="20"/>
  <c r="C91" i="20"/>
  <c r="I90" i="20"/>
  <c r="H90" i="20"/>
  <c r="F90" i="20"/>
  <c r="E90" i="20"/>
  <c r="D90" i="20"/>
  <c r="C90" i="20"/>
  <c r="I89" i="20"/>
  <c r="H89" i="20"/>
  <c r="G89" i="20"/>
  <c r="F89" i="20"/>
  <c r="E89" i="20"/>
  <c r="D89" i="20"/>
  <c r="C89" i="20"/>
  <c r="I88" i="20"/>
  <c r="H88" i="20"/>
  <c r="F88" i="20"/>
  <c r="E88" i="20"/>
  <c r="D88" i="20"/>
  <c r="C88" i="20"/>
  <c r="I87" i="20"/>
  <c r="H87" i="20"/>
  <c r="F87" i="20"/>
  <c r="E87" i="20"/>
  <c r="D87" i="20"/>
  <c r="C87" i="20"/>
  <c r="I86" i="20"/>
  <c r="H86" i="20"/>
  <c r="F86" i="20"/>
  <c r="E86" i="20"/>
  <c r="D86" i="20"/>
  <c r="C86" i="20"/>
  <c r="I85" i="20"/>
  <c r="H85" i="20"/>
  <c r="G85" i="20"/>
  <c r="F85" i="20"/>
  <c r="E85" i="20"/>
  <c r="D85" i="20"/>
  <c r="C85" i="20"/>
  <c r="I84" i="20"/>
  <c r="H84" i="20"/>
  <c r="G84" i="20"/>
  <c r="F84" i="20"/>
  <c r="E84" i="20"/>
  <c r="D84" i="20"/>
  <c r="C84" i="20"/>
  <c r="I83" i="20"/>
  <c r="H83" i="20"/>
  <c r="F83" i="20"/>
  <c r="E83" i="20"/>
  <c r="D83" i="20"/>
  <c r="C83" i="20"/>
  <c r="I82" i="20"/>
  <c r="H82" i="20"/>
  <c r="F82" i="20"/>
  <c r="E82" i="20"/>
  <c r="D82" i="20"/>
  <c r="D178" i="20" s="1"/>
  <c r="C82" i="20"/>
  <c r="I81" i="20"/>
  <c r="H81" i="20"/>
  <c r="F81" i="20"/>
  <c r="E81" i="20"/>
  <c r="E178" i="20" s="1"/>
  <c r="E181" i="20" s="1"/>
  <c r="D81" i="20"/>
  <c r="C81" i="20"/>
  <c r="I80" i="20"/>
  <c r="H80" i="20"/>
  <c r="G80" i="20"/>
  <c r="F80" i="20"/>
  <c r="E80" i="20"/>
  <c r="D80" i="20"/>
  <c r="C80" i="20"/>
  <c r="I79" i="20"/>
  <c r="H79" i="20"/>
  <c r="G79" i="20"/>
  <c r="F79" i="20"/>
  <c r="J79" i="20" s="1"/>
  <c r="E79" i="20"/>
  <c r="D79" i="20"/>
  <c r="C79" i="20"/>
  <c r="I69" i="20"/>
  <c r="H69" i="20"/>
  <c r="E69" i="20"/>
  <c r="J65" i="20"/>
  <c r="I65" i="20"/>
  <c r="H65" i="20"/>
  <c r="G65" i="20"/>
  <c r="E65" i="20"/>
  <c r="C65" i="20"/>
  <c r="J61" i="20"/>
  <c r="I61" i="20"/>
  <c r="J60" i="20"/>
  <c r="E60" i="20"/>
  <c r="C59" i="20"/>
  <c r="J59" i="20" s="1"/>
  <c r="J58" i="20"/>
  <c r="I58" i="20"/>
  <c r="J57" i="20"/>
  <c r="E57" i="20"/>
  <c r="G56" i="20"/>
  <c r="J56" i="20" s="1"/>
  <c r="J55" i="20"/>
  <c r="H55" i="20"/>
  <c r="F54" i="20"/>
  <c r="J54" i="20" s="1"/>
  <c r="F53" i="20"/>
  <c r="J53" i="20" s="1"/>
  <c r="F52" i="20"/>
  <c r="J52" i="20" s="1"/>
  <c r="F51" i="20"/>
  <c r="J51" i="20" s="1"/>
  <c r="F50" i="20"/>
  <c r="J50" i="20" s="1"/>
  <c r="F49" i="20"/>
  <c r="J49" i="20" s="1"/>
  <c r="J48" i="20"/>
  <c r="H48" i="20"/>
  <c r="J47" i="20"/>
  <c r="C47" i="20"/>
  <c r="C46" i="20"/>
  <c r="J46" i="20" s="1"/>
  <c r="J45" i="20"/>
  <c r="C45" i="20"/>
  <c r="C69" i="20" s="1"/>
  <c r="J42" i="20"/>
  <c r="E42" i="20"/>
  <c r="J41" i="20"/>
  <c r="E41" i="20"/>
  <c r="J40" i="20"/>
  <c r="G40" i="20"/>
  <c r="J39" i="20"/>
  <c r="H39" i="20"/>
  <c r="J38" i="20"/>
  <c r="I38" i="20"/>
  <c r="J37" i="20"/>
  <c r="C37" i="20"/>
  <c r="F36" i="20"/>
  <c r="J36" i="20" s="1"/>
  <c r="J35" i="20"/>
  <c r="E35" i="20"/>
  <c r="J34" i="20"/>
  <c r="E34" i="20"/>
  <c r="J33" i="20"/>
  <c r="D33" i="20"/>
  <c r="J32" i="20"/>
  <c r="D32" i="20"/>
  <c r="F31" i="20"/>
  <c r="J31" i="20" s="1"/>
  <c r="D30" i="20"/>
  <c r="J30" i="20" s="1"/>
  <c r="D29" i="20"/>
  <c r="J28" i="20"/>
  <c r="I28" i="20"/>
  <c r="J27" i="20"/>
  <c r="I27" i="20"/>
  <c r="J26" i="20"/>
  <c r="I26" i="20"/>
  <c r="J25" i="20"/>
  <c r="H25" i="20"/>
  <c r="J24" i="20"/>
  <c r="H24" i="20"/>
  <c r="J23" i="20"/>
  <c r="I23" i="20"/>
  <c r="J22" i="20"/>
  <c r="H22" i="20"/>
  <c r="J21" i="20"/>
  <c r="I21" i="20"/>
  <c r="J20" i="20"/>
  <c r="H20" i="20"/>
  <c r="J19" i="20"/>
  <c r="I19" i="20"/>
  <c r="J18" i="20"/>
  <c r="H18" i="20"/>
  <c r="J17" i="20"/>
  <c r="H17" i="20"/>
  <c r="J16" i="20"/>
  <c r="J15" i="20"/>
  <c r="H15" i="20"/>
  <c r="J14" i="20"/>
  <c r="E14" i="20"/>
  <c r="J13" i="20"/>
  <c r="E13" i="20"/>
  <c r="J12" i="20"/>
  <c r="E12" i="20"/>
  <c r="J11" i="20"/>
  <c r="E11" i="20"/>
  <c r="J10" i="20"/>
  <c r="C10" i="20"/>
  <c r="J9" i="20"/>
  <c r="C9" i="20"/>
  <c r="J8" i="20"/>
  <c r="E8" i="20"/>
  <c r="J7" i="20"/>
  <c r="I7" i="20"/>
  <c r="J6" i="20"/>
  <c r="H6" i="20"/>
  <c r="J5" i="20"/>
  <c r="H5" i="20"/>
  <c r="H3" i="24" l="1"/>
  <c r="AK17" i="13"/>
  <c r="AM13" i="13"/>
  <c r="B16" i="25"/>
  <c r="P13" i="25"/>
  <c r="I113" i="16"/>
  <c r="F61" i="25"/>
  <c r="F87" i="24"/>
  <c r="AE72" i="12"/>
  <c r="D49" i="24"/>
  <c r="Q25" i="14"/>
  <c r="D103" i="25"/>
  <c r="P103" i="25" s="1"/>
  <c r="R103" i="25" s="1"/>
  <c r="O105" i="14"/>
  <c r="Q103" i="14"/>
  <c r="D69" i="20"/>
  <c r="D65" i="20"/>
  <c r="J29" i="20"/>
  <c r="D181" i="20"/>
  <c r="D3" i="24"/>
  <c r="D39" i="24" s="1"/>
  <c r="O16" i="14"/>
  <c r="Q16" i="14" s="1"/>
  <c r="Q13" i="14"/>
  <c r="O115" i="14"/>
  <c r="P3" i="24"/>
  <c r="F15" i="25"/>
  <c r="AE23" i="12"/>
  <c r="U124" i="12"/>
  <c r="F32" i="25"/>
  <c r="F58" i="24"/>
  <c r="AE43" i="12"/>
  <c r="F30" i="25"/>
  <c r="F56" i="24"/>
  <c r="AE41" i="12"/>
  <c r="F29" i="25"/>
  <c r="F55" i="24"/>
  <c r="AE40" i="12"/>
  <c r="F28" i="25"/>
  <c r="F54" i="24"/>
  <c r="AE39" i="12"/>
  <c r="F27" i="25"/>
  <c r="F53" i="24"/>
  <c r="AE38" i="12"/>
  <c r="F26" i="25"/>
  <c r="F52" i="24"/>
  <c r="AE37" i="12"/>
  <c r="F39" i="25"/>
  <c r="F65" i="24"/>
  <c r="AE50" i="12"/>
  <c r="F75" i="25"/>
  <c r="F100" i="24"/>
  <c r="AE86" i="12"/>
  <c r="F25" i="25"/>
  <c r="F51" i="24"/>
  <c r="AE36" i="12"/>
  <c r="F23" i="25"/>
  <c r="F49" i="24"/>
  <c r="AE34" i="12"/>
  <c r="F22" i="25"/>
  <c r="F104" i="25" s="1"/>
  <c r="F48" i="24"/>
  <c r="AC114" i="12"/>
  <c r="AE114" i="12" s="1"/>
  <c r="AE33" i="12"/>
  <c r="F12" i="24"/>
  <c r="AC25" i="12"/>
  <c r="AE20" i="12"/>
  <c r="AM107" i="17"/>
  <c r="AO105" i="17"/>
  <c r="R5" i="25"/>
  <c r="Q45" i="25"/>
  <c r="Q37" i="25"/>
  <c r="Q73" i="25"/>
  <c r="Q74" i="25"/>
  <c r="Q85" i="25"/>
  <c r="Q98" i="25"/>
  <c r="R8" i="24"/>
  <c r="R13" i="24"/>
  <c r="J137" i="20"/>
  <c r="Q39" i="25"/>
  <c r="R106" i="25"/>
  <c r="R3" i="24"/>
  <c r="I39" i="24"/>
  <c r="Q22" i="25"/>
  <c r="Q23" i="25"/>
  <c r="Q61" i="25"/>
  <c r="Q64" i="25"/>
  <c r="Q86" i="25"/>
  <c r="Q92" i="25"/>
  <c r="Q100" i="25"/>
  <c r="F65" i="20"/>
  <c r="H16" i="25"/>
  <c r="H39" i="24"/>
  <c r="Q41" i="25"/>
  <c r="Q48" i="25"/>
  <c r="Q88" i="25"/>
  <c r="R4" i="25"/>
  <c r="J85" i="20"/>
  <c r="F69" i="20"/>
  <c r="J84" i="20"/>
  <c r="Q62" i="25"/>
  <c r="Q67" i="25"/>
  <c r="Q71" i="25"/>
  <c r="Q80" i="25"/>
  <c r="P25" i="25"/>
  <c r="I104" i="25"/>
  <c r="I16" i="25"/>
  <c r="Q27" i="25"/>
  <c r="R84" i="25"/>
  <c r="P3" i="25"/>
  <c r="Q50" i="25"/>
  <c r="R20" i="25"/>
  <c r="Q56" i="25"/>
  <c r="Q91" i="25"/>
  <c r="Q24" i="25"/>
  <c r="Q28" i="25"/>
  <c r="Q46" i="25"/>
  <c r="Q59" i="25"/>
  <c r="Q65" i="25"/>
  <c r="Q69" i="25"/>
  <c r="Q75" i="25"/>
  <c r="Q82" i="25"/>
  <c r="Q87" i="25"/>
  <c r="Q25" i="25"/>
  <c r="Q30" i="25"/>
  <c r="Q38" i="25"/>
  <c r="Q47" i="25"/>
  <c r="Q52" i="25"/>
  <c r="Q77" i="25"/>
  <c r="Q83" i="25"/>
  <c r="Q99" i="25"/>
  <c r="Q68" i="25"/>
  <c r="Q81" i="25"/>
  <c r="C108" i="25"/>
  <c r="Q26" i="25"/>
  <c r="Q31" i="25"/>
  <c r="Q33" i="25"/>
  <c r="Q34" i="25"/>
  <c r="Q35" i="25"/>
  <c r="Q40" i="25"/>
  <c r="Q42" i="25"/>
  <c r="Q44" i="25"/>
  <c r="Q49" i="25"/>
  <c r="Q53" i="25"/>
  <c r="Q78" i="25"/>
  <c r="Q89" i="25"/>
  <c r="Q96" i="25"/>
  <c r="Q101" i="25"/>
  <c r="J80" i="20"/>
  <c r="P39" i="25"/>
  <c r="P48" i="25"/>
  <c r="R48" i="25" s="1"/>
  <c r="J105" i="20"/>
  <c r="P102" i="25"/>
  <c r="R102" i="25" s="1"/>
  <c r="J125" i="20"/>
  <c r="J135" i="20"/>
  <c r="P42" i="25"/>
  <c r="P66" i="25"/>
  <c r="R66" i="25" s="1"/>
  <c r="R9" i="25"/>
  <c r="R17" i="24"/>
  <c r="R8" i="25"/>
  <c r="R13" i="25"/>
  <c r="R18" i="24"/>
  <c r="B110" i="24"/>
  <c r="O88" i="16"/>
  <c r="B75" i="25"/>
  <c r="B101" i="24"/>
  <c r="B72" i="25"/>
  <c r="J113" i="20"/>
  <c r="B77" i="24"/>
  <c r="O54" i="16"/>
  <c r="B73" i="24"/>
  <c r="B44" i="25"/>
  <c r="P44" i="25" s="1"/>
  <c r="O48" i="16"/>
  <c r="J104" i="20"/>
  <c r="B41" i="25"/>
  <c r="P41" i="25" s="1"/>
  <c r="R41" i="25" s="1"/>
  <c r="O45" i="16"/>
  <c r="C100" i="20"/>
  <c r="B62" i="24"/>
  <c r="B35" i="25"/>
  <c r="P35" i="25" s="1"/>
  <c r="B61" i="24"/>
  <c r="C94" i="20"/>
  <c r="J94" i="20" s="1"/>
  <c r="C93" i="20"/>
  <c r="J93" i="20" s="1"/>
  <c r="B34" i="25"/>
  <c r="O38" i="16"/>
  <c r="B33" i="25"/>
  <c r="P33" i="25" s="1"/>
  <c r="O37" i="16"/>
  <c r="C92" i="20"/>
  <c r="J92" i="20"/>
  <c r="P32" i="25"/>
  <c r="R32" i="25" s="1"/>
  <c r="J89" i="20"/>
  <c r="P30" i="25"/>
  <c r="P29" i="25"/>
  <c r="R29" i="25" s="1"/>
  <c r="O31" i="16"/>
  <c r="P27" i="25"/>
  <c r="O30" i="16"/>
  <c r="M106" i="16"/>
  <c r="O106" i="16" s="1"/>
  <c r="O29" i="16"/>
  <c r="C178" i="20"/>
  <c r="C181" i="20" s="1"/>
  <c r="E113" i="16"/>
  <c r="P23" i="25"/>
  <c r="R23" i="25" s="1"/>
  <c r="B49" i="24"/>
  <c r="O25" i="16"/>
  <c r="P21" i="25"/>
  <c r="R21" i="25" s="1"/>
  <c r="O18" i="16"/>
  <c r="Q105" i="14"/>
  <c r="R43" i="25"/>
  <c r="R25" i="25"/>
  <c r="J99" i="20"/>
  <c r="J103" i="20"/>
  <c r="J131" i="20"/>
  <c r="P101" i="25"/>
  <c r="R101" i="25" s="1"/>
  <c r="P60" i="25"/>
  <c r="R60" i="25" s="1"/>
  <c r="P97" i="25"/>
  <c r="R97" i="25" s="1"/>
  <c r="P100" i="25"/>
  <c r="R100" i="25" s="1"/>
  <c r="J101" i="20"/>
  <c r="R12" i="25"/>
  <c r="R33" i="24"/>
  <c r="Q7" i="24"/>
  <c r="G165" i="20"/>
  <c r="J165" i="20" s="1"/>
  <c r="J93" i="25"/>
  <c r="P93" i="25" s="1"/>
  <c r="R93" i="25" s="1"/>
  <c r="J95" i="25"/>
  <c r="P95" i="25" s="1"/>
  <c r="R95" i="25" s="1"/>
  <c r="G167" i="20"/>
  <c r="J167" i="20" s="1"/>
  <c r="G162" i="20"/>
  <c r="J162" i="20" s="1"/>
  <c r="P90" i="25"/>
  <c r="R90" i="25" s="1"/>
  <c r="AA15" i="15"/>
  <c r="J74" i="25"/>
  <c r="O113" i="15"/>
  <c r="G44" i="20"/>
  <c r="J44" i="20" s="1"/>
  <c r="G43" i="20"/>
  <c r="J43" i="20" s="1"/>
  <c r="J7" i="24"/>
  <c r="J39" i="24" s="1"/>
  <c r="G107" i="20"/>
  <c r="J107" i="20" s="1"/>
  <c r="J106" i="20"/>
  <c r="J22" i="25"/>
  <c r="P22" i="25" s="1"/>
  <c r="G81" i="20"/>
  <c r="J81" i="20" s="1"/>
  <c r="G113" i="15"/>
  <c r="J61" i="25"/>
  <c r="P61" i="25" s="1"/>
  <c r="R61" i="25" s="1"/>
  <c r="G127" i="20"/>
  <c r="J127" i="20" s="1"/>
  <c r="U113" i="15"/>
  <c r="AA13" i="15"/>
  <c r="J83" i="20"/>
  <c r="G88" i="20"/>
  <c r="J88" i="20" s="1"/>
  <c r="G90" i="20"/>
  <c r="J90" i="20" s="1"/>
  <c r="J102" i="20"/>
  <c r="G129" i="20"/>
  <c r="J129" i="20" s="1"/>
  <c r="G140" i="20"/>
  <c r="J140" i="20" s="1"/>
  <c r="G161" i="20"/>
  <c r="J161" i="20" s="1"/>
  <c r="G170" i="20"/>
  <c r="J170" i="20" s="1"/>
  <c r="J35" i="25"/>
  <c r="P57" i="25"/>
  <c r="R57" i="25" s="1"/>
  <c r="P85" i="25"/>
  <c r="R85" i="25" s="1"/>
  <c r="P92" i="25"/>
  <c r="R92" i="25" s="1"/>
  <c r="J94" i="25"/>
  <c r="P94" i="25" s="1"/>
  <c r="R94" i="25" s="1"/>
  <c r="P96" i="25"/>
  <c r="J98" i="25"/>
  <c r="P98" i="25" s="1"/>
  <c r="G153" i="20"/>
  <c r="J153" i="20" s="1"/>
  <c r="J28" i="25"/>
  <c r="P28" i="25" s="1"/>
  <c r="J53" i="25"/>
  <c r="P56" i="25"/>
  <c r="P76" i="25"/>
  <c r="R76" i="25" s="1"/>
  <c r="J78" i="25"/>
  <c r="J86" i="25"/>
  <c r="J89" i="25"/>
  <c r="P89" i="25" s="1"/>
  <c r="P91" i="25"/>
  <c r="P99" i="25"/>
  <c r="R99" i="25" s="1"/>
  <c r="J51" i="25"/>
  <c r="P51" i="25" s="1"/>
  <c r="R51" i="25" s="1"/>
  <c r="P86" i="25"/>
  <c r="G97" i="20"/>
  <c r="J97" i="20" s="1"/>
  <c r="J120" i="20"/>
  <c r="J130" i="20"/>
  <c r="G145" i="20"/>
  <c r="J145" i="20" s="1"/>
  <c r="J37" i="25"/>
  <c r="P37" i="25" s="1"/>
  <c r="R37" i="25" s="1"/>
  <c r="J64" i="25"/>
  <c r="P64" i="25" s="1"/>
  <c r="R64" i="25" s="1"/>
  <c r="K108" i="25"/>
  <c r="P81" i="25"/>
  <c r="J80" i="25"/>
  <c r="G147" i="20"/>
  <c r="J147" i="20" s="1"/>
  <c r="P78" i="25"/>
  <c r="P77" i="25"/>
  <c r="P72" i="25"/>
  <c r="R72" i="25" s="1"/>
  <c r="G134" i="20"/>
  <c r="G132" i="20"/>
  <c r="J132" i="20" s="1"/>
  <c r="J54" i="25"/>
  <c r="G116" i="20"/>
  <c r="J116" i="20" s="1"/>
  <c r="J46" i="25"/>
  <c r="P46" i="25" s="1"/>
  <c r="J45" i="25"/>
  <c r="P45" i="25" s="1"/>
  <c r="R45" i="25" s="1"/>
  <c r="J96" i="20"/>
  <c r="J34" i="25"/>
  <c r="M113" i="15"/>
  <c r="J26" i="25"/>
  <c r="P26" i="25" s="1"/>
  <c r="R26" i="25" s="1"/>
  <c r="G86" i="20"/>
  <c r="J86" i="20" s="1"/>
  <c r="G82" i="20"/>
  <c r="J82" i="20" s="1"/>
  <c r="Y16" i="15"/>
  <c r="AA16" i="15" s="1"/>
  <c r="J88" i="25"/>
  <c r="P88" i="25" s="1"/>
  <c r="P87" i="25"/>
  <c r="R87" i="25" s="1"/>
  <c r="J83" i="25"/>
  <c r="P83" i="25" s="1"/>
  <c r="G149" i="20"/>
  <c r="J149" i="20" s="1"/>
  <c r="J82" i="25"/>
  <c r="P82" i="25"/>
  <c r="P80" i="25"/>
  <c r="R80" i="25" s="1"/>
  <c r="G146" i="20"/>
  <c r="J146" i="20" s="1"/>
  <c r="J143" i="20"/>
  <c r="J142" i="20"/>
  <c r="J75" i="25"/>
  <c r="P74" i="25"/>
  <c r="R74" i="25" s="1"/>
  <c r="P73" i="25"/>
  <c r="R73" i="25" s="1"/>
  <c r="G138" i="20"/>
  <c r="J138" i="20" s="1"/>
  <c r="J71" i="25"/>
  <c r="J136" i="20"/>
  <c r="P70" i="25"/>
  <c r="R70" i="25" s="1"/>
  <c r="P69" i="25"/>
  <c r="J134" i="20"/>
  <c r="P68" i="25"/>
  <c r="J133" i="20"/>
  <c r="J67" i="25"/>
  <c r="P67" i="25" s="1"/>
  <c r="P65" i="25"/>
  <c r="R65" i="25" s="1"/>
  <c r="J63" i="25"/>
  <c r="J128" i="20"/>
  <c r="P62" i="25"/>
  <c r="R62" i="25" s="1"/>
  <c r="P59" i="25"/>
  <c r="G123" i="20"/>
  <c r="P55" i="25"/>
  <c r="R55" i="25" s="1"/>
  <c r="J117" i="20"/>
  <c r="P53" i="25"/>
  <c r="R53" i="25" s="1"/>
  <c r="P52" i="25"/>
  <c r="G112" i="20"/>
  <c r="J112" i="20" s="1"/>
  <c r="P49" i="25"/>
  <c r="R49" i="25" s="1"/>
  <c r="J109" i="20"/>
  <c r="G108" i="20"/>
  <c r="J108" i="20" s="1"/>
  <c r="J47" i="25"/>
  <c r="P47" i="25" s="1"/>
  <c r="R47" i="25" s="1"/>
  <c r="J100" i="20"/>
  <c r="P40" i="25"/>
  <c r="R40" i="25" s="1"/>
  <c r="J98" i="20"/>
  <c r="P38" i="25"/>
  <c r="P36" i="25"/>
  <c r="R36" i="25" s="1"/>
  <c r="J95" i="20"/>
  <c r="G91" i="20"/>
  <c r="J91" i="20" s="1"/>
  <c r="P31" i="25"/>
  <c r="G87" i="20"/>
  <c r="J87" i="20" s="1"/>
  <c r="Y104" i="15"/>
  <c r="AA104" i="15" s="1"/>
  <c r="E113" i="15"/>
  <c r="P39" i="24"/>
  <c r="R4" i="24"/>
  <c r="R39" i="24" s="1"/>
  <c r="G69" i="20"/>
  <c r="J69" i="20" s="1"/>
  <c r="P11" i="25"/>
  <c r="AA14" i="15"/>
  <c r="AM90" i="13"/>
  <c r="H71" i="25"/>
  <c r="H75" i="25"/>
  <c r="H79" i="25"/>
  <c r="P79" i="25" s="1"/>
  <c r="R79" i="25" s="1"/>
  <c r="F139" i="20"/>
  <c r="J139" i="20" s="1"/>
  <c r="F123" i="20"/>
  <c r="F126" i="20"/>
  <c r="J126" i="20" s="1"/>
  <c r="H63" i="25"/>
  <c r="H50" i="25"/>
  <c r="P50" i="25" s="1"/>
  <c r="R50" i="25" s="1"/>
  <c r="H54" i="25"/>
  <c r="H58" i="25"/>
  <c r="P58" i="25" s="1"/>
  <c r="R58" i="25" s="1"/>
  <c r="AM54" i="13"/>
  <c r="AM58" i="13"/>
  <c r="AM62" i="13"/>
  <c r="F110" i="20"/>
  <c r="J110" i="20" s="1"/>
  <c r="F111" i="20"/>
  <c r="J111" i="20" s="1"/>
  <c r="F114" i="20"/>
  <c r="J114" i="20" s="1"/>
  <c r="F115" i="20"/>
  <c r="J115" i="20" s="1"/>
  <c r="F118" i="20"/>
  <c r="J118" i="20" s="1"/>
  <c r="F119" i="20"/>
  <c r="J119" i="20" s="1"/>
  <c r="AK106" i="13"/>
  <c r="AM34" i="13"/>
  <c r="P24" i="25"/>
  <c r="F178" i="20"/>
  <c r="F181" i="20" s="1"/>
  <c r="AM27" i="13"/>
  <c r="AK113" i="13" l="1"/>
  <c r="AM17" i="13"/>
  <c r="R3" i="25"/>
  <c r="P15" i="25"/>
  <c r="F16" i="25"/>
  <c r="AC124" i="12"/>
  <c r="AE25" i="12"/>
  <c r="F39" i="24"/>
  <c r="P12" i="24"/>
  <c r="R12" i="24" s="1"/>
  <c r="AM118" i="17"/>
  <c r="AO107" i="17"/>
  <c r="R96" i="25"/>
  <c r="R77" i="25"/>
  <c r="R81" i="25"/>
  <c r="R86" i="25"/>
  <c r="R56" i="25"/>
  <c r="R98" i="25"/>
  <c r="R31" i="25"/>
  <c r="R88" i="25"/>
  <c r="R39" i="25"/>
  <c r="R69" i="25"/>
  <c r="R27" i="25"/>
  <c r="Q104" i="25"/>
  <c r="R22" i="25"/>
  <c r="R33" i="25"/>
  <c r="R42" i="25"/>
  <c r="R67" i="25"/>
  <c r="I108" i="25"/>
  <c r="R108" i="25" s="1"/>
  <c r="R59" i="25"/>
  <c r="R83" i="25"/>
  <c r="R91" i="25"/>
  <c r="R35" i="25"/>
  <c r="R30" i="25"/>
  <c r="R82" i="25"/>
  <c r="R89" i="25"/>
  <c r="R44" i="25"/>
  <c r="R38" i="25"/>
  <c r="R78" i="25"/>
  <c r="R52" i="25"/>
  <c r="R68" i="25"/>
  <c r="R46" i="25"/>
  <c r="R28" i="25"/>
  <c r="B104" i="25"/>
  <c r="P34" i="25"/>
  <c r="R34" i="25" s="1"/>
  <c r="M113" i="16"/>
  <c r="J178" i="20"/>
  <c r="J181" i="20" s="1"/>
  <c r="P7" i="24"/>
  <c r="R7" i="24" s="1"/>
  <c r="G178" i="20"/>
  <c r="G181" i="20" s="1"/>
  <c r="J123" i="20"/>
  <c r="P71" i="25"/>
  <c r="R71" i="25" s="1"/>
  <c r="P54" i="25"/>
  <c r="R54" i="25" s="1"/>
  <c r="P75" i="25"/>
  <c r="R75" i="25" s="1"/>
  <c r="P63" i="25"/>
  <c r="R63" i="25" s="1"/>
  <c r="J104" i="25"/>
  <c r="Y113" i="15"/>
  <c r="R11" i="25"/>
  <c r="H104" i="25"/>
  <c r="AM106" i="13"/>
  <c r="R24" i="25"/>
  <c r="R15" i="25" l="1"/>
  <c r="P16" i="25"/>
  <c r="R16" i="25"/>
  <c r="R104" i="25"/>
  <c r="P104" i="25"/>
</calcChain>
</file>

<file path=xl/sharedStrings.xml><?xml version="1.0" encoding="utf-8"?>
<sst xmlns="http://schemas.openxmlformats.org/spreadsheetml/2006/main" count="2601" uniqueCount="593">
  <si>
    <t>Admin</t>
  </si>
  <si>
    <t>Comm. &amp; Pers. Dev. (CSBG)</t>
  </si>
  <si>
    <t xml:space="preserve"> Development</t>
  </si>
  <si>
    <t>Energy Services</t>
  </si>
  <si>
    <t>Head Start</t>
  </si>
  <si>
    <t>Nutrition</t>
  </si>
  <si>
    <t>Trans.</t>
  </si>
  <si>
    <t>TOTAL</t>
  </si>
  <si>
    <t>Revenue</t>
  </si>
  <si>
    <t>6001</t>
  </si>
  <si>
    <t>AAOA CONGREGATE</t>
  </si>
  <si>
    <t>AAOA HOME DELIVERED</t>
  </si>
  <si>
    <t>AAOA Transportation</t>
  </si>
  <si>
    <t>6007</t>
  </si>
  <si>
    <t>POSTAGE INCOME</t>
  </si>
  <si>
    <t>6011</t>
  </si>
  <si>
    <t>INDIRECT COST FUNDING</t>
  </si>
  <si>
    <t>6013</t>
  </si>
  <si>
    <t xml:space="preserve">IPRF FUNDING </t>
  </si>
  <si>
    <t>6020</t>
  </si>
  <si>
    <t>EMPLOYEE DONATION</t>
  </si>
  <si>
    <t>6025</t>
  </si>
  <si>
    <t>INKIND CONTRIBUTIONS</t>
  </si>
  <si>
    <t>6055</t>
  </si>
  <si>
    <t>ON LINE SALES</t>
  </si>
  <si>
    <t>6060</t>
  </si>
  <si>
    <t>Cheeseburger Fundraising</t>
  </si>
  <si>
    <t>6105</t>
  </si>
  <si>
    <t>NSIP CONGREGATE</t>
  </si>
  <si>
    <t>NSIP HOME DELIVERED</t>
  </si>
  <si>
    <t>6110</t>
  </si>
  <si>
    <t>MEALS ON WHEELS</t>
  </si>
  <si>
    <t>6115</t>
  </si>
  <si>
    <t>Eaton - NUT</t>
  </si>
  <si>
    <t>Eaton - Trans.</t>
  </si>
  <si>
    <t>6120</t>
  </si>
  <si>
    <t>United Way - NUT</t>
  </si>
  <si>
    <t>United Way - Trans</t>
  </si>
  <si>
    <t>6125</t>
  </si>
  <si>
    <t>Logan Co. Tax Ref. - NUT</t>
  </si>
  <si>
    <t>Logan Co. Tax Ref. - Trans</t>
  </si>
  <si>
    <t>6130</t>
  </si>
  <si>
    <t>Suggested Donation-CONG</t>
  </si>
  <si>
    <t>Suggested Donation-HD</t>
  </si>
  <si>
    <t>Suggested Donation-Trans</t>
  </si>
  <si>
    <t>6132</t>
  </si>
  <si>
    <t>Advertising Trans.</t>
  </si>
  <si>
    <t>6133</t>
  </si>
  <si>
    <t>ALMH</t>
  </si>
  <si>
    <t>6135</t>
  </si>
  <si>
    <t>CSBG Funding</t>
  </si>
  <si>
    <t>DRU</t>
  </si>
  <si>
    <t>Liheap HHS</t>
  </si>
  <si>
    <t>6140</t>
  </si>
  <si>
    <t>Piatt SWF</t>
  </si>
  <si>
    <t>Dewitt SWF</t>
  </si>
  <si>
    <t>6145</t>
  </si>
  <si>
    <t xml:space="preserve">CNCS FUNDING </t>
  </si>
  <si>
    <t>6150</t>
  </si>
  <si>
    <t>IL Dept. of Aging</t>
  </si>
  <si>
    <t>6155</t>
  </si>
  <si>
    <t xml:space="preserve">Energy Donation </t>
  </si>
  <si>
    <t>6160</t>
  </si>
  <si>
    <t>Cash Donations (Food Pantry)</t>
  </si>
  <si>
    <t>DONORS CASH - TRANS.</t>
  </si>
  <si>
    <t>DONORS CASH - NUT</t>
  </si>
  <si>
    <t>DONORS CASH  - HST</t>
  </si>
  <si>
    <t>Cash Donation</t>
  </si>
  <si>
    <t>6162</t>
  </si>
  <si>
    <t>PR REVENUE</t>
  </si>
  <si>
    <t>6165</t>
  </si>
  <si>
    <t>CACFP</t>
  </si>
  <si>
    <t>6170</t>
  </si>
  <si>
    <t xml:space="preserve">HHS GRANT </t>
  </si>
  <si>
    <t>6175</t>
  </si>
  <si>
    <t xml:space="preserve">RETAIL SALES </t>
  </si>
  <si>
    <t>6180</t>
  </si>
  <si>
    <t>CONTRACT SERVICES-KIT</t>
  </si>
  <si>
    <t>6185</t>
  </si>
  <si>
    <t>GENERAL FUNDING</t>
  </si>
  <si>
    <t>6190</t>
  </si>
  <si>
    <t>Food Pantry Co-op</t>
  </si>
  <si>
    <t>6195</t>
  </si>
  <si>
    <t>State Liheap</t>
  </si>
  <si>
    <t>6200</t>
  </si>
  <si>
    <t>State Weather</t>
  </si>
  <si>
    <t>6205</t>
  </si>
  <si>
    <t>DOE Weather</t>
  </si>
  <si>
    <t>6210</t>
  </si>
  <si>
    <t>HHS Weather</t>
  </si>
  <si>
    <t>6215</t>
  </si>
  <si>
    <t>Ameren</t>
  </si>
  <si>
    <t>6220</t>
  </si>
  <si>
    <t xml:space="preserve">Ameren Innovataion </t>
  </si>
  <si>
    <t>6225</t>
  </si>
  <si>
    <t>Goods &amp; Services - NUT</t>
  </si>
  <si>
    <t>Goods &amp; Services - HST.</t>
  </si>
  <si>
    <t>Goods &amp; Services - Dev.</t>
  </si>
  <si>
    <t>Goods &amp; Services - Trans.</t>
  </si>
  <si>
    <t>6230</t>
  </si>
  <si>
    <t xml:space="preserve">COMMISSARY </t>
  </si>
  <si>
    <t>6235</t>
  </si>
  <si>
    <t>PC LEASE PAYMENTS</t>
  </si>
  <si>
    <t>0000</t>
  </si>
  <si>
    <r>
      <t xml:space="preserve">FTA </t>
    </r>
    <r>
      <rPr>
        <i/>
        <sz val="9"/>
        <color theme="1"/>
        <rFont val="Calibri"/>
        <family val="2"/>
      </rPr>
      <t>(Awaiting Acct. Code)</t>
    </r>
  </si>
  <si>
    <t xml:space="preserve">CENSUS </t>
  </si>
  <si>
    <t>TOTAL REVENUE</t>
  </si>
  <si>
    <t>Number of Revenue Sources by Department</t>
  </si>
  <si>
    <t>Expenses</t>
  </si>
  <si>
    <t>7005</t>
  </si>
  <si>
    <t>INTEREST EXPENSE</t>
  </si>
  <si>
    <t>7025</t>
  </si>
  <si>
    <t>INKIND EXPENSES</t>
  </si>
  <si>
    <t>7035</t>
  </si>
  <si>
    <t>PUBLIC RELATIONS EXPENSE</t>
  </si>
  <si>
    <t>7045</t>
  </si>
  <si>
    <t>INDIRECT COST RATE EXPENSE</t>
  </si>
  <si>
    <t>7105</t>
  </si>
  <si>
    <t>SALARIES AND WAGES</t>
  </si>
  <si>
    <t>7106</t>
  </si>
  <si>
    <t>ACCRUED WAGES</t>
  </si>
  <si>
    <t>7108</t>
  </si>
  <si>
    <t>ACCRUED LEAVE</t>
  </si>
  <si>
    <t>7200</t>
  </si>
  <si>
    <t>RETIREMENT MATCH EXPENSE</t>
  </si>
  <si>
    <t>7205</t>
  </si>
  <si>
    <t>FICA EXPENSE</t>
  </si>
  <si>
    <t>7210</t>
  </si>
  <si>
    <t>SUTA EXPENSE</t>
  </si>
  <si>
    <t>7215</t>
  </si>
  <si>
    <t>DENTAL &amp; VISION</t>
  </si>
  <si>
    <t>7216</t>
  </si>
  <si>
    <t>LIFE INSURANCE</t>
  </si>
  <si>
    <t>7217</t>
  </si>
  <si>
    <t>HEALTH INSURANCE</t>
  </si>
  <si>
    <t>7218</t>
  </si>
  <si>
    <t>UNUM SHORT TERM DISABILITY</t>
  </si>
  <si>
    <t>7220</t>
  </si>
  <si>
    <t>WORKER'S COMPENSATION</t>
  </si>
  <si>
    <t>7225</t>
  </si>
  <si>
    <t>EMPLOYEE RECRUITMENT</t>
  </si>
  <si>
    <t>7315</t>
  </si>
  <si>
    <t>AUDITING SERVICE</t>
  </si>
  <si>
    <t>7320</t>
  </si>
  <si>
    <t>LEGAL SERVICES</t>
  </si>
  <si>
    <t>7325</t>
  </si>
  <si>
    <t>INSURANCE</t>
  </si>
  <si>
    <t>7345</t>
  </si>
  <si>
    <t>MENTAL HEALTH OBSERVATIONS</t>
  </si>
  <si>
    <t>7346</t>
  </si>
  <si>
    <t>TRAVEL-MENTAL HEALTH</t>
  </si>
  <si>
    <t>7350</t>
  </si>
  <si>
    <t>OTHER CONTRACT SERVICES</t>
  </si>
  <si>
    <t>7355</t>
  </si>
  <si>
    <t>FILING FEE</t>
  </si>
  <si>
    <t>7365</t>
  </si>
  <si>
    <t>LABOR-CONTRACT</t>
  </si>
  <si>
    <t>7366</t>
  </si>
  <si>
    <t>ES LABOR</t>
  </si>
  <si>
    <t>7370</t>
  </si>
  <si>
    <t>ILLINOIS VENTURE FEE</t>
  </si>
  <si>
    <t>7400</t>
  </si>
  <si>
    <t>BOARD TRAVEL</t>
  </si>
  <si>
    <t>7402</t>
  </si>
  <si>
    <t>BOARD EXPENSES</t>
  </si>
  <si>
    <t>7405</t>
  </si>
  <si>
    <t>TRAVEL - LOCAL</t>
  </si>
  <si>
    <t>7410</t>
  </si>
  <si>
    <t>TRAVEL - OUT OF TOWN</t>
  </si>
  <si>
    <t>7420</t>
  </si>
  <si>
    <t>VEHICLE  FUEL</t>
  </si>
  <si>
    <t>7422</t>
  </si>
  <si>
    <t>VEHICLE MAINTENANCE</t>
  </si>
  <si>
    <t>7423</t>
  </si>
  <si>
    <t>Vehicle Maintenance Labor</t>
  </si>
  <si>
    <t>7424</t>
  </si>
  <si>
    <t>VEHICLE INSPECT/REGISTRATIONS</t>
  </si>
  <si>
    <t>7426</t>
  </si>
  <si>
    <t>SMALL TOOLS/MAINTENANCE</t>
  </si>
  <si>
    <t>7505</t>
  </si>
  <si>
    <t>SPACE/BLDG RENT</t>
  </si>
  <si>
    <t>7506</t>
  </si>
  <si>
    <t>UTILITIES</t>
  </si>
  <si>
    <t>7514</t>
  </si>
  <si>
    <t>GROUNDS MAINTENANCE</t>
  </si>
  <si>
    <t>7515</t>
  </si>
  <si>
    <t>BUILDING MAINT</t>
  </si>
  <si>
    <t>7517</t>
  </si>
  <si>
    <t>IT SUPPLY</t>
  </si>
  <si>
    <t>7520</t>
  </si>
  <si>
    <t>EQUIPMENT REPAIR</t>
  </si>
  <si>
    <t>7521</t>
  </si>
  <si>
    <t>JANITORIAL</t>
  </si>
  <si>
    <t>7522</t>
  </si>
  <si>
    <t>IT</t>
  </si>
  <si>
    <t>7605</t>
  </si>
  <si>
    <t>EQUIP, PURCHASED</t>
  </si>
  <si>
    <t>7606</t>
  </si>
  <si>
    <t>FISCAL CLOSE MISC ACCT</t>
  </si>
  <si>
    <t>7607</t>
  </si>
  <si>
    <t>EQUIPMENT LEASE - OTHER</t>
  </si>
  <si>
    <t>7610</t>
  </si>
  <si>
    <t>INVENTORIED PURCHASES</t>
  </si>
  <si>
    <t>7700</t>
  </si>
  <si>
    <t>COMMISSARY SUPPLIES</t>
  </si>
  <si>
    <t>7705</t>
  </si>
  <si>
    <t>SUPPLIES</t>
  </si>
  <si>
    <t>7706</t>
  </si>
  <si>
    <t>EDUCATION SUPPLIES</t>
  </si>
  <si>
    <t>7707</t>
  </si>
  <si>
    <t>HLTH/MENT'L HLTH/DISABILTY SUP</t>
  </si>
  <si>
    <t>7709</t>
  </si>
  <si>
    <t>FAMILY SERVICE SUPPLIES</t>
  </si>
  <si>
    <t>7710</t>
  </si>
  <si>
    <t>CHILD ENROLLMENT ACTIVITIES</t>
  </si>
  <si>
    <t>7711</t>
  </si>
  <si>
    <t>TRANSITIONING ACTIVITIES</t>
  </si>
  <si>
    <t>7715</t>
  </si>
  <si>
    <t>POSTAGE</t>
  </si>
  <si>
    <t>7720</t>
  </si>
  <si>
    <t>DUES, FEES &amp; SUBSCRIPTIONS</t>
  </si>
  <si>
    <t>7725</t>
  </si>
  <si>
    <t>UNIFORMS/TOWELS ETC</t>
  </si>
  <si>
    <t>7750</t>
  </si>
  <si>
    <t>FUNDRAISING EXPENSES</t>
  </si>
  <si>
    <t>7800</t>
  </si>
  <si>
    <t>PROGRAM SHORTFALL</t>
  </si>
  <si>
    <t>7805</t>
  </si>
  <si>
    <t>TELEPHONE EXPENSES</t>
  </si>
  <si>
    <t>7807</t>
  </si>
  <si>
    <t>CELL PHONE EXPENSES</t>
  </si>
  <si>
    <t>7815</t>
  </si>
  <si>
    <t>STAFF TRAINING</t>
  </si>
  <si>
    <t>7817</t>
  </si>
  <si>
    <t xml:space="preserve">Textbook </t>
  </si>
  <si>
    <t>7820</t>
  </si>
  <si>
    <t>OTHER EXPENSES</t>
  </si>
  <si>
    <t>7835</t>
  </si>
  <si>
    <t>MEALS</t>
  </si>
  <si>
    <t>7850</t>
  </si>
  <si>
    <t>BUS PAYMENTS</t>
  </si>
  <si>
    <t>7905</t>
  </si>
  <si>
    <t>FOOD COSTS</t>
  </si>
  <si>
    <t>7906</t>
  </si>
  <si>
    <t>MEAL SERVICE SUPPLIES</t>
  </si>
  <si>
    <t>7908</t>
  </si>
  <si>
    <t>POLICY COUNCIL ACTIVITIES</t>
  </si>
  <si>
    <t>7910</t>
  </si>
  <si>
    <t>PARENT ACTIVITIES</t>
  </si>
  <si>
    <t>7913</t>
  </si>
  <si>
    <t>PHYSICALS</t>
  </si>
  <si>
    <t>7914</t>
  </si>
  <si>
    <t>FIELD TRIP EXPENSES</t>
  </si>
  <si>
    <t>7915</t>
  </si>
  <si>
    <t>CLIENT ASST PAYMENTS</t>
  </si>
  <si>
    <t>7925</t>
  </si>
  <si>
    <t>ES - CLIENT ASST</t>
  </si>
  <si>
    <t>7930</t>
  </si>
  <si>
    <t>MATERIAL-CONTRACT</t>
  </si>
  <si>
    <t>MATERIAL - CONTRACT (ESF)</t>
  </si>
  <si>
    <t>7931</t>
  </si>
  <si>
    <t>ES FURNACE LABOR</t>
  </si>
  <si>
    <t>7965</t>
  </si>
  <si>
    <t>STIPENDS</t>
  </si>
  <si>
    <t>7975</t>
  </si>
  <si>
    <t>VOLUNTEER RECOGNITION</t>
  </si>
  <si>
    <t>7980</t>
  </si>
  <si>
    <t>SCHOLARSHIP AWARDS</t>
  </si>
  <si>
    <t>7985</t>
  </si>
  <si>
    <t>TRAVEL, LOCAL - VOLUNTEER</t>
  </si>
  <si>
    <t>7995</t>
  </si>
  <si>
    <t>DENTAL SERVICES - CLIENT ASST</t>
  </si>
  <si>
    <t>8605</t>
  </si>
  <si>
    <t>INK VOLUNTEER</t>
  </si>
  <si>
    <t>8606</t>
  </si>
  <si>
    <t>INK SPACE</t>
  </si>
  <si>
    <t>8609</t>
  </si>
  <si>
    <t>INK CLASS ACTIVITIES</t>
  </si>
  <si>
    <t>8611</t>
  </si>
  <si>
    <t>INK MATERIALS</t>
  </si>
  <si>
    <t>8612</t>
  </si>
  <si>
    <t>INK OTHER</t>
  </si>
  <si>
    <t>8613</t>
  </si>
  <si>
    <t>INK PROFESSIONALS</t>
  </si>
  <si>
    <t>8614</t>
  </si>
  <si>
    <t>INK POLICY COUNCIL</t>
  </si>
  <si>
    <t>8615</t>
  </si>
  <si>
    <t>INK VOL CLASSROOM</t>
  </si>
  <si>
    <t>8616</t>
  </si>
  <si>
    <t>INK HOME VISITS</t>
  </si>
  <si>
    <t>8617</t>
  </si>
  <si>
    <t>INK FOOD</t>
  </si>
  <si>
    <t>8618</t>
  </si>
  <si>
    <t>INK TRAVEL</t>
  </si>
  <si>
    <t>TOTAL EXPENSES</t>
  </si>
  <si>
    <t>TOTAL OF REVENUE MINUS EXPENSE</t>
  </si>
  <si>
    <t>Actual</t>
  </si>
  <si>
    <t>CSBG</t>
  </si>
  <si>
    <t>Development</t>
  </si>
  <si>
    <t>Energy</t>
  </si>
  <si>
    <t>Transportation</t>
  </si>
  <si>
    <t>Budget Total</t>
  </si>
  <si>
    <t>Actual Total</t>
  </si>
  <si>
    <t>Variance</t>
  </si>
  <si>
    <t>Federal Grant</t>
  </si>
  <si>
    <t>State Grant</t>
  </si>
  <si>
    <t>Private Grant</t>
  </si>
  <si>
    <t>Misc. Income</t>
  </si>
  <si>
    <t>Interest Income</t>
  </si>
  <si>
    <t>Program Income</t>
  </si>
  <si>
    <t>Indirect Cost Income</t>
  </si>
  <si>
    <t>Unrestricted Donation</t>
  </si>
  <si>
    <t>Restricted Donation</t>
  </si>
  <si>
    <t>In-kind (Goods &amp; Services)</t>
  </si>
  <si>
    <t>Contract Services Income</t>
  </si>
  <si>
    <t>Fundraising Income</t>
  </si>
  <si>
    <t>Indirect Client Assistance</t>
  </si>
  <si>
    <t>TOTAL:</t>
  </si>
  <si>
    <t>Expense</t>
  </si>
  <si>
    <t>Interest</t>
  </si>
  <si>
    <t>Public Relations</t>
  </si>
  <si>
    <t xml:space="preserve">Indirect Cost </t>
  </si>
  <si>
    <t>Salaries And Wages</t>
  </si>
  <si>
    <t>Accrued Wages</t>
  </si>
  <si>
    <t>Retirement Match</t>
  </si>
  <si>
    <t>FICA</t>
  </si>
  <si>
    <t>SUTA</t>
  </si>
  <si>
    <t>Dental &amp; Vision</t>
  </si>
  <si>
    <t>Life Insurance</t>
  </si>
  <si>
    <t>Health Insurance</t>
  </si>
  <si>
    <t>UNUM Short Term Dis.</t>
  </si>
  <si>
    <t>Workers Comp.</t>
  </si>
  <si>
    <t>Recruitment</t>
  </si>
  <si>
    <t>Auditing Service</t>
  </si>
  <si>
    <t>Legal Services</t>
  </si>
  <si>
    <t>Insurance</t>
  </si>
  <si>
    <t>Mental Observ.</t>
  </si>
  <si>
    <t>Travel - Mental</t>
  </si>
  <si>
    <t>Contract Services</t>
  </si>
  <si>
    <t>Filing Fee</t>
  </si>
  <si>
    <t>Labor (Contractor)</t>
  </si>
  <si>
    <t>Labor (ES Furnace)</t>
  </si>
  <si>
    <t>Board Travel</t>
  </si>
  <si>
    <t>Board Expenses</t>
  </si>
  <si>
    <t>Local Travel</t>
  </si>
  <si>
    <t>Travel Out of Town</t>
  </si>
  <si>
    <t>Vehicle  Fuel</t>
  </si>
  <si>
    <t>Vehicle Maint.</t>
  </si>
  <si>
    <t>Vehicle Labor</t>
  </si>
  <si>
    <t>Vehicle Regist.</t>
  </si>
  <si>
    <t>Space/Bldg Rent</t>
  </si>
  <si>
    <t>Utilities</t>
  </si>
  <si>
    <t>Grounds Maint.</t>
  </si>
  <si>
    <t>Building Maint</t>
  </si>
  <si>
    <t>Equipment Repair</t>
  </si>
  <si>
    <t>Janitorial</t>
  </si>
  <si>
    <t xml:space="preserve">Equipment </t>
  </si>
  <si>
    <t>Fiscal Close Acct</t>
  </si>
  <si>
    <t>Equipment Lease</t>
  </si>
  <si>
    <t>Commissary</t>
  </si>
  <si>
    <t>Supplies</t>
  </si>
  <si>
    <t>Edu. Supplies</t>
  </si>
  <si>
    <t>Health Supply</t>
  </si>
  <si>
    <t>Family Supplies</t>
  </si>
  <si>
    <t>Child Enrollment</t>
  </si>
  <si>
    <t>Transitioning Activity</t>
  </si>
  <si>
    <t>Postage</t>
  </si>
  <si>
    <t>Dues &amp; Subscript.</t>
  </si>
  <si>
    <t>Fundraising Expenses</t>
  </si>
  <si>
    <t>Telephone</t>
  </si>
  <si>
    <t>Cell Phone</t>
  </si>
  <si>
    <t>Staff Training</t>
  </si>
  <si>
    <t>Other Expenses</t>
  </si>
  <si>
    <t>Meals</t>
  </si>
  <si>
    <t>Bus Payments</t>
  </si>
  <si>
    <t>Food Costs</t>
  </si>
  <si>
    <t>Meal Service</t>
  </si>
  <si>
    <t>Policy Council</t>
  </si>
  <si>
    <t>Parent Activities</t>
  </si>
  <si>
    <t>Physicals</t>
  </si>
  <si>
    <t>Field Trip</t>
  </si>
  <si>
    <t>Client Asst. Payment</t>
  </si>
  <si>
    <t>Client Asst. Deposit</t>
  </si>
  <si>
    <t>Material (Contractor)</t>
  </si>
  <si>
    <t>Material (ES Furnace)</t>
  </si>
  <si>
    <t>Stipends</t>
  </si>
  <si>
    <t>Recognition</t>
  </si>
  <si>
    <t>Volunteer Travel</t>
  </si>
  <si>
    <t>Scholarship Award</t>
  </si>
  <si>
    <t>Ink Volunteer</t>
  </si>
  <si>
    <t>Ink Space</t>
  </si>
  <si>
    <t>Ink Class Act.</t>
  </si>
  <si>
    <t>Ink Materials</t>
  </si>
  <si>
    <t>Ink Other</t>
  </si>
  <si>
    <t>Ink Professionals</t>
  </si>
  <si>
    <t>Ink Policy Counc.</t>
  </si>
  <si>
    <t>Ink Class Staff</t>
  </si>
  <si>
    <t>Ink Home Visits</t>
  </si>
  <si>
    <t xml:space="preserve">Ink Food </t>
  </si>
  <si>
    <t>Ink Travel</t>
  </si>
  <si>
    <t>Interfund Transfer</t>
  </si>
  <si>
    <t>Over-lapping Grant's Carryover from 2020</t>
  </si>
  <si>
    <t>TOTAL CARRYOVER:</t>
  </si>
  <si>
    <t>DIFFERENCE</t>
  </si>
  <si>
    <t>GRAND TOTAL:</t>
  </si>
  <si>
    <t>Fund</t>
  </si>
  <si>
    <t>ADF</t>
  </si>
  <si>
    <t>ATH</t>
  </si>
  <si>
    <t>ADK</t>
  </si>
  <si>
    <t>ADI</t>
  </si>
  <si>
    <t>Total</t>
  </si>
  <si>
    <t>Cash Source</t>
  </si>
  <si>
    <t>ICR</t>
  </si>
  <si>
    <t>THRFT</t>
  </si>
  <si>
    <t>PROJ</t>
  </si>
  <si>
    <t>IPRF</t>
  </si>
  <si>
    <t>BUDGETED</t>
  </si>
  <si>
    <t>ACTUAL</t>
  </si>
  <si>
    <t>Budgeted Total</t>
  </si>
  <si>
    <t>6009</t>
  </si>
  <si>
    <t>Private Grant Income</t>
  </si>
  <si>
    <t>General Funds</t>
  </si>
  <si>
    <t>6030</t>
  </si>
  <si>
    <t>Total Revenue</t>
  </si>
  <si>
    <t>9000</t>
  </si>
  <si>
    <t xml:space="preserve">Interfund Transfer </t>
  </si>
  <si>
    <t>Total Expenses</t>
  </si>
  <si>
    <t>Excess or Deficit of Revenue Minus Expense</t>
  </si>
  <si>
    <t>Community &amp; Personal Development</t>
  </si>
  <si>
    <t>CSB</t>
  </si>
  <si>
    <t>SWF</t>
  </si>
  <si>
    <t>LCJ</t>
  </si>
  <si>
    <t>RPP</t>
  </si>
  <si>
    <t>DCEO</t>
  </si>
  <si>
    <t>PIATT CO.</t>
  </si>
  <si>
    <t>Logan Co.</t>
  </si>
  <si>
    <t>IHDA</t>
  </si>
  <si>
    <t>6005</t>
  </si>
  <si>
    <t>6003</t>
  </si>
  <si>
    <t xml:space="preserve">Carryover from previous year </t>
  </si>
  <si>
    <t xml:space="preserve">TOTAL:  </t>
  </si>
  <si>
    <t>Agency Development</t>
  </si>
  <si>
    <t>FGC</t>
  </si>
  <si>
    <t>FGI</t>
  </si>
  <si>
    <t>FGD</t>
  </si>
  <si>
    <t>CHB</t>
  </si>
  <si>
    <t>EED</t>
  </si>
  <si>
    <t>OLS</t>
  </si>
  <si>
    <t>DGS</t>
  </si>
  <si>
    <t>DPC</t>
  </si>
  <si>
    <t>DDC</t>
  </si>
  <si>
    <t>FPC</t>
  </si>
  <si>
    <t>LWC</t>
  </si>
  <si>
    <t>ADG</t>
  </si>
  <si>
    <t>CNCS</t>
  </si>
  <si>
    <t>IDOA</t>
  </si>
  <si>
    <t>DONORS</t>
  </si>
  <si>
    <t>CASH</t>
  </si>
  <si>
    <t>SALES</t>
  </si>
  <si>
    <t>DONOR</t>
  </si>
  <si>
    <t>CIE</t>
  </si>
  <si>
    <t>0001</t>
  </si>
  <si>
    <t>Indirect Cost Rev</t>
  </si>
  <si>
    <t>0005</t>
  </si>
  <si>
    <t>6250</t>
  </si>
  <si>
    <t>Indirect Grant Support Revenue</t>
  </si>
  <si>
    <t>Uniforms/Towels etc.</t>
  </si>
  <si>
    <t>Carryover Balance</t>
  </si>
  <si>
    <t>HST</t>
  </si>
  <si>
    <t>HSC</t>
  </si>
  <si>
    <t>HSI</t>
  </si>
  <si>
    <t>HSD</t>
  </si>
  <si>
    <t>EHS</t>
  </si>
  <si>
    <t>EHC</t>
  </si>
  <si>
    <t>EHI</t>
  </si>
  <si>
    <t>ESD</t>
  </si>
  <si>
    <t>ECC</t>
  </si>
  <si>
    <t>HCC</t>
  </si>
  <si>
    <t>HHS</t>
  </si>
  <si>
    <t>HST CACFP</t>
  </si>
  <si>
    <t>GOODS &amp; SERVICES</t>
  </si>
  <si>
    <t>EHS CACFP</t>
  </si>
  <si>
    <t>0002</t>
  </si>
  <si>
    <t>In-Kind Goods &amp; Services</t>
  </si>
  <si>
    <t>EG8</t>
  </si>
  <si>
    <t>EG9</t>
  </si>
  <si>
    <t>SEA</t>
  </si>
  <si>
    <t>SW6</t>
  </si>
  <si>
    <t>WXD</t>
  </si>
  <si>
    <t>WH6</t>
  </si>
  <si>
    <t>WH5</t>
  </si>
  <si>
    <t>EGD</t>
  </si>
  <si>
    <t>AMI</t>
  </si>
  <si>
    <t>AME</t>
  </si>
  <si>
    <t>EGC</t>
  </si>
  <si>
    <t>PIP</t>
  </si>
  <si>
    <t>SW5</t>
  </si>
  <si>
    <t>WAP</t>
  </si>
  <si>
    <t>AWE</t>
  </si>
  <si>
    <t>AEE</t>
  </si>
  <si>
    <t>ADMIN</t>
  </si>
  <si>
    <t>0004</t>
  </si>
  <si>
    <t>Nutrition Services</t>
  </si>
  <si>
    <t>ACG</t>
  </si>
  <si>
    <t>AHG</t>
  </si>
  <si>
    <t>MWG</t>
  </si>
  <si>
    <t>EGN</t>
  </si>
  <si>
    <t>UWN</t>
  </si>
  <si>
    <t>NCG</t>
  </si>
  <si>
    <t>NHG</t>
  </si>
  <si>
    <t>SDC</t>
  </si>
  <si>
    <t>SDH</t>
  </si>
  <si>
    <t>DNC</t>
  </si>
  <si>
    <t>DNH</t>
  </si>
  <si>
    <t>NCD</t>
  </si>
  <si>
    <t>LCN</t>
  </si>
  <si>
    <t>AHC (COVID)</t>
  </si>
  <si>
    <t>ACC (COVID)</t>
  </si>
  <si>
    <t>CAA</t>
  </si>
  <si>
    <t>CRF</t>
  </si>
  <si>
    <t>AAOAC</t>
  </si>
  <si>
    <t>AAOAH</t>
  </si>
  <si>
    <t>MOW (SUBARU)</t>
  </si>
  <si>
    <t>EATON</t>
  </si>
  <si>
    <t>UWG</t>
  </si>
  <si>
    <t>NSIP-CONG</t>
  </si>
  <si>
    <t>NSIP-HD</t>
  </si>
  <si>
    <t>LOGAN CO TAX</t>
  </si>
  <si>
    <t>AAOA</t>
  </si>
  <si>
    <t>6004</t>
  </si>
  <si>
    <t>Inkind (Goods &amp; Services)</t>
  </si>
  <si>
    <t xml:space="preserve">                                                                                                                   </t>
  </si>
  <si>
    <t>Carryover from Previous Year</t>
  </si>
  <si>
    <t xml:space="preserve">HHS </t>
  </si>
  <si>
    <t xml:space="preserve">AAOA </t>
  </si>
  <si>
    <t xml:space="preserve">CNCS </t>
  </si>
  <si>
    <t xml:space="preserve">CACFP </t>
  </si>
  <si>
    <t xml:space="preserve">Ameren </t>
  </si>
  <si>
    <t xml:space="preserve">FTA </t>
  </si>
  <si>
    <t xml:space="preserve">IDOA </t>
  </si>
  <si>
    <t xml:space="preserve">United Way </t>
  </si>
  <si>
    <t xml:space="preserve">Eaton </t>
  </si>
  <si>
    <t xml:space="preserve">IPRF </t>
  </si>
  <si>
    <t>Retail Sales</t>
  </si>
  <si>
    <t>Kitchen</t>
  </si>
  <si>
    <t>General Fund</t>
  </si>
  <si>
    <t>Cheeseburger</t>
  </si>
  <si>
    <t>Employee Donor</t>
  </si>
  <si>
    <t>Online Sales</t>
  </si>
  <si>
    <t>Postage Income</t>
  </si>
  <si>
    <t>PC Lease</t>
  </si>
  <si>
    <t>FP Co-op</t>
  </si>
  <si>
    <t xml:space="preserve">MoW </t>
  </si>
  <si>
    <t xml:space="preserve">SWF </t>
  </si>
  <si>
    <t>PR Revenue</t>
  </si>
  <si>
    <t>Logan Tax Ref.</t>
  </si>
  <si>
    <t>ALMH Contract</t>
  </si>
  <si>
    <t>Trans. Advert.</t>
  </si>
  <si>
    <t>Inkind Donor</t>
  </si>
  <si>
    <t>Inkind Expense</t>
  </si>
  <si>
    <t>UNUM STD</t>
  </si>
  <si>
    <t>Labor-Contract</t>
  </si>
  <si>
    <t>Labor - Furnace</t>
  </si>
  <si>
    <t>IT Supply</t>
  </si>
  <si>
    <t>Equipment/Repair</t>
  </si>
  <si>
    <t>Equipment</t>
  </si>
  <si>
    <t>Transitioning Act.</t>
  </si>
  <si>
    <t>Uniforms</t>
  </si>
  <si>
    <t>raising</t>
  </si>
  <si>
    <t>Program Shortfall</t>
  </si>
  <si>
    <t>Client Asst</t>
  </si>
  <si>
    <t>Material</t>
  </si>
  <si>
    <t>Dental Services</t>
  </si>
  <si>
    <t>Carryover</t>
  </si>
  <si>
    <t xml:space="preserve">Transfer </t>
  </si>
  <si>
    <t/>
  </si>
  <si>
    <t>Department</t>
  </si>
  <si>
    <t>CARRYOVER PREVIOUS YEAR</t>
  </si>
  <si>
    <t xml:space="preserve">TRANSFER </t>
  </si>
  <si>
    <t>ATG</t>
  </si>
  <si>
    <t>FTA</t>
  </si>
  <si>
    <t>ATI</t>
  </si>
  <si>
    <t>SDT</t>
  </si>
  <si>
    <t>UWT</t>
  </si>
  <si>
    <t>EGT</t>
  </si>
  <si>
    <t>TCD</t>
  </si>
  <si>
    <t>LCT</t>
  </si>
  <si>
    <t>AHT</t>
  </si>
  <si>
    <t>ADT</t>
  </si>
  <si>
    <t>DTI</t>
  </si>
  <si>
    <t>DTS</t>
  </si>
  <si>
    <t>ATC</t>
  </si>
  <si>
    <t>LOGAN CO TAX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</si>
</sst>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9"/>
      <color theme="1"/>
      <name val="Calibri"/>
      <family val="2"/>
    </font>
    <font>
      <sz val="8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1"/>
      <name val="Calibri"/>
      <family val="2"/>
    </font>
    <font>
      <b/>
      <sz val="9"/>
      <color rgb="FF444444"/>
      <name val="Helvetica"/>
      <family val="2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/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B0F0"/>
      </left>
      <right/>
      <top style="medium">
        <color rgb="FF00B0F0"/>
      </top>
      <bottom style="thick">
        <color theme="4"/>
      </bottom>
      <diagonal/>
    </border>
    <border>
      <left/>
      <right/>
      <top style="medium">
        <color rgb="FF00B0F0"/>
      </top>
      <bottom style="thick">
        <color theme="4"/>
      </bottom>
      <diagonal/>
    </border>
    <border>
      <left/>
      <right style="medium">
        <color rgb="FF00B0F0"/>
      </right>
      <top style="medium">
        <color rgb="FF00B0F0"/>
      </top>
      <bottom style="thick">
        <color theme="4"/>
      </bottom>
      <diagonal/>
    </border>
    <border>
      <left style="medium">
        <color rgb="FF00B0F0"/>
      </left>
      <right/>
      <top/>
      <bottom style="thick">
        <color theme="4"/>
      </bottom>
      <diagonal/>
    </border>
    <border>
      <left/>
      <right style="medium">
        <color rgb="FF00B0F0"/>
      </right>
      <top/>
      <bottom style="thick">
        <color theme="4"/>
      </bottom>
      <diagonal/>
    </border>
    <border>
      <left style="medium">
        <color rgb="FF00B0F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medium">
        <color rgb="FF00B0F0"/>
      </right>
      <top style="thin">
        <color rgb="FF7F7F7F"/>
      </top>
      <bottom style="thin">
        <color rgb="FF7F7F7F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rgb="FF7F7F7F"/>
      </top>
      <bottom/>
      <diagonal/>
    </border>
    <border>
      <left style="medium">
        <color rgb="FF00B0F0"/>
      </left>
      <right/>
      <top style="thin">
        <color theme="4"/>
      </top>
      <bottom style="double">
        <color theme="4"/>
      </bottom>
      <diagonal/>
    </border>
    <border>
      <left/>
      <right style="medium">
        <color rgb="FF00B0F0"/>
      </right>
      <top style="thin">
        <color theme="4"/>
      </top>
      <bottom style="double">
        <color theme="4"/>
      </bottom>
      <diagonal/>
    </border>
    <border>
      <left style="medium">
        <color rgb="FF00B0F0"/>
      </left>
      <right/>
      <top style="thin">
        <color rgb="FF3F3F3F"/>
      </top>
      <bottom/>
      <diagonal/>
    </border>
    <border>
      <left/>
      <right style="medium">
        <color rgb="FF00B0F0"/>
      </right>
      <top style="thin">
        <color theme="4"/>
      </top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thin">
        <color theme="4"/>
      </top>
      <bottom/>
      <diagonal/>
    </border>
    <border>
      <left/>
      <right style="medium">
        <color rgb="FF00B0F0"/>
      </right>
      <top/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 style="thin">
        <color indexed="64"/>
      </right>
      <top/>
      <bottom style="double">
        <color theme="4"/>
      </bottom>
      <diagonal/>
    </border>
    <border>
      <left style="medium">
        <color indexed="64"/>
      </left>
      <right/>
      <top style="thin">
        <color rgb="FF3F3F3F"/>
      </top>
      <bottom/>
      <diagonal/>
    </border>
    <border>
      <left style="thin">
        <color rgb="FF7F7F7F"/>
      </left>
      <right style="medium">
        <color rgb="FF00B0F0"/>
      </right>
      <top style="thick">
        <color theme="4"/>
      </top>
      <bottom/>
      <diagonal/>
    </border>
    <border>
      <left style="thin">
        <color rgb="FF7F7F7F"/>
      </left>
      <right style="medium">
        <color rgb="FF00B0F0"/>
      </right>
      <top/>
      <bottom style="thin">
        <color rgb="FF7F7F7F"/>
      </bottom>
      <diagonal/>
    </border>
    <border>
      <left style="thin">
        <color rgb="FF3F3F3F"/>
      </left>
      <right style="thin">
        <color rgb="FF7F7F7F"/>
      </right>
      <top style="thick">
        <color theme="4"/>
      </top>
      <bottom/>
      <diagonal/>
    </border>
    <border>
      <left style="thin">
        <color rgb="FF3F3F3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ck">
        <color theme="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indexed="64"/>
      </left>
      <right/>
      <top/>
      <bottom style="thick">
        <color theme="4"/>
      </bottom>
      <diagonal/>
    </border>
    <border>
      <left style="medium">
        <color rgb="FF00B0F0"/>
      </left>
      <right/>
      <top/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theme="4"/>
      </bottom>
      <diagonal/>
    </border>
    <border>
      <left style="medium">
        <color indexed="64"/>
      </left>
      <right style="medium">
        <color rgb="FF00B0F0"/>
      </right>
      <top style="thin">
        <color theme="4"/>
      </top>
      <bottom/>
      <diagonal/>
    </border>
    <border>
      <left style="medium">
        <color indexed="64"/>
      </left>
      <right style="medium">
        <color rgb="FF00B0F0"/>
      </right>
      <top/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5" borderId="0" applyNumberFormat="0" applyBorder="0" applyAlignment="0" applyProtection="0"/>
    <xf numFmtId="44" fontId="1" fillId="0" borderId="0" applyFont="0" applyFill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</cellStyleXfs>
  <cellXfs count="252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4" borderId="0" xfId="0" applyFill="1"/>
    <xf numFmtId="8" fontId="8" fillId="0" borderId="0" xfId="0" applyNumberFormat="1" applyFont="1" applyAlignment="1">
      <alignment horizontal="left" vertical="top" wrapText="1"/>
    </xf>
    <xf numFmtId="0" fontId="0" fillId="0" borderId="5" xfId="0" applyBorder="1"/>
    <xf numFmtId="0" fontId="0" fillId="8" borderId="6" xfId="0" applyFill="1" applyBorder="1"/>
    <xf numFmtId="8" fontId="0" fillId="0" borderId="5" xfId="0" applyNumberFormat="1" applyBorder="1"/>
    <xf numFmtId="8" fontId="0" fillId="8" borderId="6" xfId="0" applyNumberFormat="1" applyFill="1" applyBorder="1"/>
    <xf numFmtId="8" fontId="0" fillId="0" borderId="6" xfId="0" applyNumberFormat="1" applyBorder="1"/>
    <xf numFmtId="0" fontId="10" fillId="11" borderId="20" xfId="9" applyBorder="1"/>
    <xf numFmtId="0" fontId="9" fillId="10" borderId="13" xfId="8"/>
    <xf numFmtId="0" fontId="11" fillId="11" borderId="21" xfId="10" applyBorder="1"/>
    <xf numFmtId="0" fontId="10" fillId="11" borderId="27" xfId="9" applyBorder="1" applyAlignment="1"/>
    <xf numFmtId="0" fontId="10" fillId="11" borderId="22" xfId="9" applyBorder="1" applyAlignment="1"/>
    <xf numFmtId="8" fontId="8" fillId="0" borderId="0" xfId="0" quotePrefix="1" applyNumberFormat="1" applyFont="1" applyAlignment="1">
      <alignment horizontal="left" wrapText="1"/>
    </xf>
    <xf numFmtId="8" fontId="8" fillId="0" borderId="0" xfId="0" applyNumberFormat="1" applyFont="1" applyAlignment="1">
      <alignment wrapText="1"/>
    </xf>
    <xf numFmtId="8" fontId="12" fillId="0" borderId="0" xfId="0" applyNumberFormat="1" applyFont="1" applyAlignment="1">
      <alignment horizontal="left" vertical="top" wrapText="1"/>
    </xf>
    <xf numFmtId="8" fontId="0" fillId="0" borderId="0" xfId="0" applyNumberFormat="1"/>
    <xf numFmtId="8" fontId="0" fillId="0" borderId="0" xfId="7" applyNumberFormat="1" applyFont="1"/>
    <xf numFmtId="8" fontId="10" fillId="11" borderId="20" xfId="9" applyNumberFormat="1" applyBorder="1"/>
    <xf numFmtId="8" fontId="9" fillId="10" borderId="13" xfId="8" applyNumberFormat="1"/>
    <xf numFmtId="8" fontId="11" fillId="11" borderId="21" xfId="10" applyNumberFormat="1" applyBorder="1"/>
    <xf numFmtId="8" fontId="12" fillId="0" borderId="0" xfId="0" applyNumberFormat="1" applyFont="1" applyAlignment="1">
      <alignment wrapText="1"/>
    </xf>
    <xf numFmtId="8" fontId="12" fillId="0" borderId="0" xfId="7" applyNumberFormat="1" applyFont="1"/>
    <xf numFmtId="8" fontId="12" fillId="0" borderId="0" xfId="7" applyNumberFormat="1" applyFont="1" applyAlignment="1">
      <alignment wrapText="1"/>
    </xf>
    <xf numFmtId="0" fontId="4" fillId="0" borderId="0" xfId="3" applyBorder="1" applyAlignment="1">
      <alignment horizontal="center"/>
    </xf>
    <xf numFmtId="8" fontId="12" fillId="0" borderId="0" xfId="0" quotePrefix="1" applyNumberFormat="1" applyFont="1" applyAlignment="1">
      <alignment horizontal="left" wrapText="1"/>
    </xf>
    <xf numFmtId="8" fontId="12" fillId="0" borderId="0" xfId="0" quotePrefix="1" applyNumberFormat="1" applyFont="1" applyAlignment="1">
      <alignment wrapText="1"/>
    </xf>
    <xf numFmtId="0" fontId="7" fillId="0" borderId="0" xfId="0" applyFont="1"/>
    <xf numFmtId="0" fontId="13" fillId="0" borderId="0" xfId="0" quotePrefix="1" applyFont="1"/>
    <xf numFmtId="0" fontId="13" fillId="0" borderId="0" xfId="0" applyFont="1"/>
    <xf numFmtId="8" fontId="8" fillId="0" borderId="0" xfId="0" quotePrefix="1" applyNumberFormat="1" applyFont="1" applyAlignment="1">
      <alignment wrapText="1"/>
    </xf>
    <xf numFmtId="8" fontId="8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8" fontId="7" fillId="0" borderId="0" xfId="0" applyNumberFormat="1" applyFont="1"/>
    <xf numFmtId="8" fontId="7" fillId="0" borderId="1" xfId="3" applyNumberFormat="1" applyFont="1"/>
    <xf numFmtId="8" fontId="7" fillId="0" borderId="34" xfId="0" applyNumberFormat="1" applyFont="1" applyBorder="1"/>
    <xf numFmtId="8" fontId="7" fillId="0" borderId="35" xfId="3" applyNumberFormat="1" applyFont="1" applyBorder="1"/>
    <xf numFmtId="0" fontId="7" fillId="0" borderId="34" xfId="0" applyFont="1" applyBorder="1"/>
    <xf numFmtId="0" fontId="13" fillId="0" borderId="0" xfId="0" quotePrefix="1" applyFont="1" applyAlignment="1">
      <alignment wrapText="1"/>
    </xf>
    <xf numFmtId="8" fontId="8" fillId="0" borderId="0" xfId="7" applyNumberFormat="1" applyFont="1" applyAlignment="1">
      <alignment horizontal="left" wrapText="1"/>
    </xf>
    <xf numFmtId="8" fontId="4" fillId="0" borderId="2" xfId="3" applyNumberFormat="1" applyBorder="1" applyAlignment="1"/>
    <xf numFmtId="8" fontId="4" fillId="0" borderId="3" xfId="3" applyNumberFormat="1" applyBorder="1" applyAlignment="1"/>
    <xf numFmtId="0" fontId="4" fillId="0" borderId="2" xfId="3" applyBorder="1" applyAlignment="1"/>
    <xf numFmtId="0" fontId="4" fillId="0" borderId="3" xfId="3" applyBorder="1" applyAlignment="1"/>
    <xf numFmtId="0" fontId="1" fillId="9" borderId="2" xfId="6" applyFill="1" applyBorder="1" applyAlignment="1"/>
    <xf numFmtId="0" fontId="1" fillId="9" borderId="3" xfId="6" applyFill="1" applyBorder="1" applyAlignment="1"/>
    <xf numFmtId="8" fontId="9" fillId="10" borderId="24" xfId="8" applyNumberFormat="1" applyBorder="1" applyAlignment="1"/>
    <xf numFmtId="0" fontId="9" fillId="10" borderId="23" xfId="8" applyBorder="1" applyAlignment="1"/>
    <xf numFmtId="8" fontId="10" fillId="11" borderId="27" xfId="9" applyNumberFormat="1" applyBorder="1" applyAlignment="1"/>
    <xf numFmtId="0" fontId="6" fillId="7" borderId="0" xfId="5" applyFill="1" applyAlignment="1">
      <alignment vertical="center"/>
    </xf>
    <xf numFmtId="8" fontId="4" fillId="0" borderId="52" xfId="3" applyNumberFormat="1" applyBorder="1" applyAlignment="1"/>
    <xf numFmtId="8" fontId="4" fillId="0" borderId="53" xfId="3" applyNumberFormat="1" applyBorder="1" applyAlignment="1"/>
    <xf numFmtId="8" fontId="4" fillId="0" borderId="54" xfId="3" applyNumberFormat="1" applyBorder="1" applyAlignment="1"/>
    <xf numFmtId="8" fontId="4" fillId="0" borderId="55" xfId="3" applyNumberFormat="1" applyBorder="1" applyAlignment="1"/>
    <xf numFmtId="8" fontId="4" fillId="0" borderId="30" xfId="3" applyNumberFormat="1" applyBorder="1" applyAlignment="1"/>
    <xf numFmtId="8" fontId="4" fillId="0" borderId="31" xfId="3" applyNumberFormat="1" applyBorder="1" applyAlignment="1"/>
    <xf numFmtId="0" fontId="6" fillId="7" borderId="6" xfId="5" applyFill="1" applyBorder="1" applyAlignment="1">
      <alignment vertical="center"/>
    </xf>
    <xf numFmtId="0" fontId="10" fillId="11" borderId="45" xfId="9" applyBorder="1" applyAlignment="1">
      <alignment vertical="center" wrapText="1"/>
    </xf>
    <xf numFmtId="0" fontId="10" fillId="11" borderId="46" xfId="9" applyBorder="1" applyAlignment="1">
      <alignment vertical="center" wrapText="1"/>
    </xf>
    <xf numFmtId="0" fontId="9" fillId="10" borderId="43" xfId="8" applyBorder="1" applyAlignment="1">
      <alignment vertical="center" wrapText="1"/>
    </xf>
    <xf numFmtId="0" fontId="9" fillId="10" borderId="44" xfId="8" applyBorder="1" applyAlignment="1">
      <alignment vertical="center" wrapText="1"/>
    </xf>
    <xf numFmtId="0" fontId="11" fillId="11" borderId="41" xfId="10" applyBorder="1" applyAlignment="1">
      <alignment vertical="center"/>
    </xf>
    <xf numFmtId="0" fontId="11" fillId="11" borderId="42" xfId="10" applyBorder="1" applyAlignment="1">
      <alignment vertical="center"/>
    </xf>
    <xf numFmtId="0" fontId="4" fillId="0" borderId="2" xfId="3" applyBorder="1" applyAlignment="1">
      <alignment vertical="center"/>
    </xf>
    <xf numFmtId="0" fontId="4" fillId="0" borderId="11" xfId="3" applyBorder="1" applyAlignment="1">
      <alignment vertical="center"/>
    </xf>
    <xf numFmtId="0" fontId="4" fillId="0" borderId="3" xfId="3" applyBorder="1" applyAlignment="1">
      <alignment vertical="center"/>
    </xf>
    <xf numFmtId="0" fontId="4" fillId="0" borderId="12" xfId="3" applyBorder="1" applyAlignment="1">
      <alignment vertical="center"/>
    </xf>
    <xf numFmtId="8" fontId="4" fillId="11" borderId="27" xfId="3" applyNumberFormat="1" applyFill="1" applyBorder="1" applyAlignment="1"/>
    <xf numFmtId="8" fontId="4" fillId="11" borderId="51" xfId="3" applyNumberFormat="1" applyFill="1" applyBorder="1" applyAlignment="1"/>
    <xf numFmtId="8" fontId="4" fillId="10" borderId="2" xfId="3" applyNumberFormat="1" applyFill="1" applyBorder="1" applyAlignment="1"/>
    <xf numFmtId="8" fontId="4" fillId="10" borderId="3" xfId="3" applyNumberFormat="1" applyFill="1" applyBorder="1" applyAlignment="1"/>
    <xf numFmtId="8" fontId="4" fillId="11" borderId="30" xfId="3" applyNumberFormat="1" applyFill="1" applyBorder="1" applyAlignment="1"/>
    <xf numFmtId="8" fontId="4" fillId="11" borderId="31" xfId="3" applyNumberFormat="1" applyFill="1" applyBorder="1" applyAlignment="1"/>
    <xf numFmtId="8" fontId="10" fillId="11" borderId="22" xfId="9" applyNumberFormat="1" applyBorder="1" applyAlignment="1"/>
    <xf numFmtId="8" fontId="9" fillId="10" borderId="23" xfId="8" applyNumberFormat="1" applyBorder="1" applyAlignment="1"/>
    <xf numFmtId="0" fontId="2" fillId="2" borderId="0" xfId="1" applyAlignment="1"/>
    <xf numFmtId="0" fontId="2" fillId="2" borderId="29" xfId="1" applyBorder="1" applyAlignment="1"/>
    <xf numFmtId="0" fontId="3" fillId="3" borderId="0" xfId="2" applyAlignment="1"/>
    <xf numFmtId="0" fontId="3" fillId="3" borderId="29" xfId="2" applyBorder="1" applyAlignment="1"/>
    <xf numFmtId="0" fontId="19" fillId="3" borderId="0" xfId="2" applyFont="1"/>
    <xf numFmtId="6" fontId="7" fillId="0" borderId="0" xfId="0" applyNumberFormat="1" applyFont="1" applyAlignment="1">
      <alignment wrapText="1"/>
    </xf>
    <xf numFmtId="6" fontId="7" fillId="0" borderId="34" xfId="0" applyNumberFormat="1" applyFont="1" applyBorder="1" applyAlignment="1">
      <alignment wrapText="1"/>
    </xf>
    <xf numFmtId="6" fontId="18" fillId="2" borderId="0" xfId="1" applyNumberFormat="1" applyFont="1" applyAlignment="1">
      <alignment wrapText="1"/>
    </xf>
    <xf numFmtId="6" fontId="18" fillId="2" borderId="0" xfId="1" applyNumberFormat="1" applyFont="1"/>
    <xf numFmtId="6" fontId="18" fillId="2" borderId="34" xfId="1" applyNumberFormat="1" applyFont="1" applyBorder="1"/>
    <xf numFmtId="6" fontId="7" fillId="0" borderId="0" xfId="0" applyNumberFormat="1" applyFont="1"/>
    <xf numFmtId="6" fontId="7" fillId="0" borderId="34" xfId="0" applyNumberFormat="1" applyFont="1" applyBorder="1"/>
    <xf numFmtId="6" fontId="7" fillId="0" borderId="0" xfId="7" applyNumberFormat="1" applyFont="1"/>
    <xf numFmtId="6" fontId="19" fillId="3" borderId="0" xfId="2" applyNumberFormat="1" applyFont="1" applyAlignment="1">
      <alignment wrapText="1"/>
    </xf>
    <xf numFmtId="6" fontId="19" fillId="3" borderId="0" xfId="2" applyNumberFormat="1" applyFont="1"/>
    <xf numFmtId="6" fontId="20" fillId="0" borderId="0" xfId="0" applyNumberFormat="1" applyFont="1" applyAlignment="1">
      <alignment wrapText="1"/>
    </xf>
    <xf numFmtId="0" fontId="21" fillId="0" borderId="0" xfId="0" applyFont="1"/>
    <xf numFmtId="49" fontId="0" fillId="0" borderId="0" xfId="0" quotePrefix="1" applyNumberFormat="1"/>
    <xf numFmtId="6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13" borderId="6" xfId="5" applyFill="1" applyBorder="1" applyAlignment="1">
      <alignment vertical="center"/>
    </xf>
    <xf numFmtId="0" fontId="6" fillId="13" borderId="0" xfId="5" applyFill="1" applyAlignment="1">
      <alignment vertical="center"/>
    </xf>
    <xf numFmtId="8" fontId="0" fillId="0" borderId="0" xfId="7" applyNumberFormat="1" applyFont="1" applyFill="1" applyBorder="1"/>
    <xf numFmtId="6" fontId="7" fillId="12" borderId="0" xfId="0" applyNumberFormat="1" applyFont="1" applyFill="1"/>
    <xf numFmtId="6" fontId="4" fillId="0" borderId="1" xfId="3" applyNumberFormat="1" applyAlignment="1">
      <alignment wrapText="1"/>
    </xf>
    <xf numFmtId="6" fontId="4" fillId="0" borderId="1" xfId="3" applyNumberFormat="1"/>
    <xf numFmtId="6" fontId="4" fillId="12" borderId="1" xfId="3" applyNumberFormat="1" applyFill="1"/>
    <xf numFmtId="6" fontId="4" fillId="0" borderId="35" xfId="3" applyNumberFormat="1" applyBorder="1"/>
    <xf numFmtId="164" fontId="4" fillId="0" borderId="1" xfId="3" applyNumberFormat="1"/>
    <xf numFmtId="0" fontId="4" fillId="0" borderId="1" xfId="3"/>
    <xf numFmtId="8" fontId="4" fillId="0" borderId="1" xfId="7" applyNumberFormat="1" applyFont="1" applyBorder="1"/>
    <xf numFmtId="165" fontId="0" fillId="0" borderId="0" xfId="0" applyNumberFormat="1"/>
    <xf numFmtId="40" fontId="0" fillId="0" borderId="0" xfId="0" applyNumberFormat="1"/>
    <xf numFmtId="8" fontId="4" fillId="0" borderId="1" xfId="3" applyNumberFormat="1"/>
    <xf numFmtId="6" fontId="24" fillId="0" borderId="1" xfId="3" applyNumberFormat="1" applyFont="1" applyAlignment="1">
      <alignment wrapText="1"/>
    </xf>
    <xf numFmtId="6" fontId="0" fillId="0" borderId="0" xfId="0" applyNumberFormat="1"/>
    <xf numFmtId="8" fontId="4" fillId="0" borderId="1" xfId="3" applyNumberFormat="1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6" fontId="7" fillId="0" borderId="32" xfId="0" applyNumberFormat="1" applyFont="1" applyBorder="1" applyAlignment="1">
      <alignment horizontal="center" vertical="center" wrapText="1"/>
    </xf>
    <xf numFmtId="6" fontId="7" fillId="12" borderId="32" xfId="0" applyNumberFormat="1" applyFont="1" applyFill="1" applyBorder="1" applyAlignment="1">
      <alignment horizontal="center" vertical="center" wrapText="1"/>
    </xf>
    <xf numFmtId="6" fontId="13" fillId="0" borderId="32" xfId="0" applyNumberFormat="1" applyFont="1" applyBorder="1" applyAlignment="1">
      <alignment horizontal="center" vertical="center" wrapText="1"/>
    </xf>
    <xf numFmtId="6" fontId="7" fillId="0" borderId="56" xfId="0" applyNumberFormat="1" applyFont="1" applyBorder="1" applyAlignment="1">
      <alignment horizontal="center" vertical="center" wrapText="1"/>
    </xf>
    <xf numFmtId="0" fontId="2" fillId="2" borderId="0" xfId="1"/>
    <xf numFmtId="0" fontId="3" fillId="3" borderId="0" xfId="2"/>
    <xf numFmtId="8" fontId="4" fillId="0" borderId="2" xfId="3" applyNumberFormat="1" applyBorder="1"/>
    <xf numFmtId="8" fontId="4" fillId="0" borderId="3" xfId="3" applyNumberFormat="1" applyBorder="1"/>
    <xf numFmtId="0" fontId="4" fillId="0" borderId="1" xfId="3" applyAlignment="1">
      <alignment horizontal="center" vertical="center"/>
    </xf>
    <xf numFmtId="0" fontId="0" fillId="13" borderId="37" xfId="0" applyFill="1" applyBorder="1" applyAlignment="1">
      <alignment horizontal="center"/>
    </xf>
    <xf numFmtId="0" fontId="0" fillId="7" borderId="0" xfId="0" applyFill="1" applyAlignment="1">
      <alignment horizontal="center"/>
    </xf>
    <xf numFmtId="8" fontId="0" fillId="8" borderId="0" xfId="0" applyNumberFormat="1" applyFill="1"/>
    <xf numFmtId="0" fontId="0" fillId="13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8" fontId="0" fillId="8" borderId="57" xfId="0" applyNumberFormat="1" applyFill="1" applyBorder="1"/>
    <xf numFmtId="8" fontId="0" fillId="9" borderId="0" xfId="0" applyNumberFormat="1" applyFill="1"/>
    <xf numFmtId="0" fontId="15" fillId="9" borderId="0" xfId="5" applyFont="1" applyFill="1" applyBorder="1" applyAlignment="1">
      <alignment horizontal="center" wrapText="1"/>
    </xf>
    <xf numFmtId="0" fontId="15" fillId="9" borderId="32" xfId="5" applyFont="1" applyFill="1" applyBorder="1" applyAlignment="1">
      <alignment horizontal="center" wrapText="1"/>
    </xf>
    <xf numFmtId="0" fontId="15" fillId="9" borderId="0" xfId="5" applyFont="1" applyFill="1" applyBorder="1" applyAlignment="1">
      <alignment horizontal="center"/>
    </xf>
    <xf numFmtId="0" fontId="15" fillId="9" borderId="32" xfId="5" applyFont="1" applyFill="1" applyBorder="1" applyAlignment="1">
      <alignment horizontal="center"/>
    </xf>
    <xf numFmtId="0" fontId="4" fillId="9" borderId="2" xfId="3" applyFill="1" applyBorder="1" applyAlignment="1">
      <alignment horizontal="center"/>
    </xf>
    <xf numFmtId="0" fontId="4" fillId="9" borderId="32" xfId="3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2" fillId="2" borderId="0" xfId="1" applyAlignment="1">
      <alignment horizontal="center"/>
    </xf>
    <xf numFmtId="0" fontId="1" fillId="0" borderId="1" xfId="3" applyFont="1" applyAlignment="1">
      <alignment horizontal="center"/>
    </xf>
    <xf numFmtId="0" fontId="7" fillId="0" borderId="2" xfId="3" applyFont="1" applyBorder="1" applyAlignment="1">
      <alignment horizontal="center" wrapText="1"/>
    </xf>
    <xf numFmtId="0" fontId="7" fillId="0" borderId="3" xfId="3" applyFont="1" applyBorder="1" applyAlignment="1">
      <alignment horizontal="center" wrapText="1"/>
    </xf>
    <xf numFmtId="0" fontId="7" fillId="0" borderId="2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38" xfId="3" applyFont="1" applyBorder="1" applyAlignment="1">
      <alignment horizontal="center"/>
    </xf>
    <xf numFmtId="0" fontId="7" fillId="0" borderId="39" xfId="3" applyFont="1" applyBorder="1" applyAlignment="1">
      <alignment horizontal="center"/>
    </xf>
    <xf numFmtId="0" fontId="7" fillId="0" borderId="33" xfId="3" applyFont="1" applyBorder="1" applyAlignment="1">
      <alignment horizontal="center"/>
    </xf>
    <xf numFmtId="0" fontId="7" fillId="0" borderId="36" xfId="3" applyFont="1" applyBorder="1" applyAlignment="1">
      <alignment horizontal="center"/>
    </xf>
    <xf numFmtId="8" fontId="7" fillId="0" borderId="2" xfId="3" applyNumberFormat="1" applyFont="1" applyBorder="1" applyAlignment="1">
      <alignment horizontal="center"/>
    </xf>
    <xf numFmtId="8" fontId="7" fillId="0" borderId="3" xfId="3" applyNumberFormat="1" applyFont="1" applyBorder="1" applyAlignment="1">
      <alignment horizontal="center"/>
    </xf>
    <xf numFmtId="0" fontId="3" fillId="3" borderId="0" xfId="2" applyAlignment="1">
      <alignment horizontal="center"/>
    </xf>
    <xf numFmtId="0" fontId="7" fillId="0" borderId="1" xfId="3" applyFont="1" applyAlignment="1">
      <alignment horizontal="center"/>
    </xf>
    <xf numFmtId="6" fontId="22" fillId="2" borderId="0" xfId="1" applyNumberFormat="1" applyFont="1" applyAlignment="1">
      <alignment horizontal="center" wrapText="1"/>
    </xf>
    <xf numFmtId="6" fontId="23" fillId="3" borderId="0" xfId="2" applyNumberFormat="1" applyFont="1" applyAlignment="1">
      <alignment horizontal="center" wrapText="1"/>
    </xf>
    <xf numFmtId="6" fontId="4" fillId="0" borderId="0" xfId="0" applyNumberFormat="1" applyFont="1" applyAlignment="1">
      <alignment horizontal="center"/>
    </xf>
    <xf numFmtId="0" fontId="4" fillId="0" borderId="1" xfId="3" applyAlignment="1">
      <alignment horizontal="center"/>
    </xf>
    <xf numFmtId="0" fontId="4" fillId="0" borderId="1" xfId="3" applyAlignment="1">
      <alignment horizontal="center" vertical="center"/>
    </xf>
    <xf numFmtId="8" fontId="4" fillId="0" borderId="9" xfId="3" applyNumberFormat="1" applyBorder="1" applyAlignment="1">
      <alignment horizontal="center"/>
    </xf>
    <xf numFmtId="8" fontId="4" fillId="0" borderId="10" xfId="3" applyNumberFormat="1" applyBorder="1" applyAlignment="1">
      <alignment horizontal="center"/>
    </xf>
    <xf numFmtId="0" fontId="1" fillId="9" borderId="2" xfId="6" applyFill="1" applyBorder="1" applyAlignment="1">
      <alignment horizontal="center"/>
    </xf>
    <xf numFmtId="0" fontId="1" fillId="9" borderId="3" xfId="6" applyFill="1" applyBorder="1" applyAlignment="1">
      <alignment horizontal="center"/>
    </xf>
    <xf numFmtId="8" fontId="4" fillId="0" borderId="2" xfId="3" applyNumberFormat="1" applyBorder="1" applyAlignment="1">
      <alignment horizontal="center"/>
    </xf>
    <xf numFmtId="8" fontId="4" fillId="0" borderId="3" xfId="3" applyNumberForma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0" fillId="11" borderId="20" xfId="9" applyBorder="1" applyAlignment="1">
      <alignment horizontal="center" vertical="center" wrapText="1"/>
    </xf>
    <xf numFmtId="0" fontId="9" fillId="10" borderId="13" xfId="8" applyAlignment="1">
      <alignment horizontal="center" vertical="center" wrapText="1"/>
    </xf>
    <xf numFmtId="0" fontId="11" fillId="11" borderId="21" xfId="1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6" fillId="13" borderId="0" xfId="5" applyFill="1" applyAlignment="1">
      <alignment horizontal="center" vertic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5" fillId="0" borderId="15" xfId="4" applyBorder="1" applyAlignment="1">
      <alignment horizontal="center" vertical="center"/>
    </xf>
    <xf numFmtId="0" fontId="5" fillId="0" borderId="16" xfId="4" applyBorder="1" applyAlignment="1">
      <alignment horizontal="center" vertical="center"/>
    </xf>
    <xf numFmtId="0" fontId="5" fillId="0" borderId="17" xfId="4" applyBorder="1" applyAlignment="1">
      <alignment horizontal="center" vertical="center"/>
    </xf>
    <xf numFmtId="0" fontId="5" fillId="0" borderId="18" xfId="4" applyBorder="1" applyAlignment="1">
      <alignment horizontal="center" vertical="center"/>
    </xf>
    <xf numFmtId="0" fontId="5" fillId="0" borderId="4" xfId="4" applyAlignment="1">
      <alignment horizontal="center" vertical="center"/>
    </xf>
    <xf numFmtId="0" fontId="5" fillId="0" borderId="19" xfId="4" applyBorder="1" applyAlignment="1">
      <alignment horizontal="center" vertical="center"/>
    </xf>
    <xf numFmtId="0" fontId="6" fillId="7" borderId="0" xfId="5" applyFill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5" fillId="0" borderId="0" xfId="4" applyBorder="1" applyAlignment="1">
      <alignment horizontal="center" vertical="center"/>
    </xf>
    <xf numFmtId="8" fontId="4" fillId="11" borderId="25" xfId="3" applyNumberFormat="1" applyFill="1" applyBorder="1" applyAlignment="1">
      <alignment horizontal="center"/>
    </xf>
    <xf numFmtId="0" fontId="4" fillId="11" borderId="25" xfId="3" applyFill="1" applyBorder="1" applyAlignment="1">
      <alignment horizontal="center"/>
    </xf>
    <xf numFmtId="8" fontId="4" fillId="11" borderId="26" xfId="3" applyNumberFormat="1" applyFill="1" applyBorder="1" applyAlignment="1">
      <alignment horizontal="center"/>
    </xf>
    <xf numFmtId="0" fontId="4" fillId="11" borderId="26" xfId="3" applyFill="1" applyBorder="1" applyAlignment="1">
      <alignment horizontal="center"/>
    </xf>
    <xf numFmtId="8" fontId="4" fillId="10" borderId="1" xfId="3" applyNumberFormat="1" applyFill="1" applyAlignment="1">
      <alignment horizontal="center"/>
    </xf>
    <xf numFmtId="0" fontId="4" fillId="10" borderId="1" xfId="3" applyFill="1" applyAlignment="1">
      <alignment horizontal="center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8" fontId="9" fillId="10" borderId="24" xfId="8" applyNumberFormat="1" applyBorder="1" applyAlignment="1">
      <alignment horizontal="center"/>
    </xf>
    <xf numFmtId="0" fontId="9" fillId="10" borderId="23" xfId="8" applyBorder="1" applyAlignment="1">
      <alignment horizontal="center"/>
    </xf>
    <xf numFmtId="8" fontId="10" fillId="11" borderId="27" xfId="9" applyNumberFormat="1" applyBorder="1" applyAlignment="1">
      <alignment horizontal="center"/>
    </xf>
    <xf numFmtId="0" fontId="10" fillId="11" borderId="22" xfId="9" applyBorder="1" applyAlignment="1">
      <alignment horizontal="center"/>
    </xf>
    <xf numFmtId="8" fontId="4" fillId="8" borderId="11" xfId="3" applyNumberFormat="1" applyFill="1" applyBorder="1" applyAlignment="1">
      <alignment horizontal="center"/>
    </xf>
    <xf numFmtId="8" fontId="4" fillId="8" borderId="12" xfId="3" applyNumberFormat="1" applyFill="1" applyBorder="1" applyAlignment="1">
      <alignment horizontal="center"/>
    </xf>
    <xf numFmtId="0" fontId="4" fillId="0" borderId="2" xfId="3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12" xfId="3" applyBorder="1" applyAlignment="1">
      <alignment horizontal="center" vertical="center"/>
    </xf>
    <xf numFmtId="0" fontId="6" fillId="13" borderId="6" xfId="5" applyFill="1" applyBorder="1" applyAlignment="1">
      <alignment horizontal="center" vertical="center"/>
    </xf>
    <xf numFmtId="0" fontId="5" fillId="0" borderId="47" xfId="4" applyBorder="1" applyAlignment="1">
      <alignment horizontal="center" vertical="center"/>
    </xf>
    <xf numFmtId="0" fontId="5" fillId="0" borderId="48" xfId="4" applyBorder="1" applyAlignment="1">
      <alignment horizontal="center" vertical="center"/>
    </xf>
    <xf numFmtId="0" fontId="5" fillId="0" borderId="49" xfId="4" applyBorder="1" applyAlignment="1">
      <alignment horizontal="center" vertical="center"/>
    </xf>
    <xf numFmtId="0" fontId="5" fillId="0" borderId="5" xfId="4" applyBorder="1" applyAlignment="1">
      <alignment horizontal="center" vertical="center"/>
    </xf>
    <xf numFmtId="0" fontId="5" fillId="0" borderId="29" xfId="4" applyBorder="1" applyAlignment="1">
      <alignment horizontal="center" vertical="center"/>
    </xf>
    <xf numFmtId="0" fontId="5" fillId="0" borderId="50" xfId="4" applyBorder="1" applyAlignment="1">
      <alignment horizontal="center" vertical="center"/>
    </xf>
    <xf numFmtId="0" fontId="6" fillId="7" borderId="6" xfId="5" applyFill="1" applyBorder="1" applyAlignment="1">
      <alignment horizontal="center" vertical="center"/>
    </xf>
    <xf numFmtId="0" fontId="10" fillId="11" borderId="45" xfId="9" applyBorder="1" applyAlignment="1">
      <alignment horizontal="center" vertical="center" wrapText="1"/>
    </xf>
    <xf numFmtId="0" fontId="10" fillId="11" borderId="46" xfId="9" applyBorder="1" applyAlignment="1">
      <alignment horizontal="center" vertical="center" wrapText="1"/>
    </xf>
    <xf numFmtId="0" fontId="9" fillId="10" borderId="43" xfId="8" applyBorder="1" applyAlignment="1">
      <alignment horizontal="center" vertical="center" wrapText="1"/>
    </xf>
    <xf numFmtId="0" fontId="9" fillId="10" borderId="44" xfId="8" applyBorder="1" applyAlignment="1">
      <alignment horizontal="center" vertical="center" wrapText="1"/>
    </xf>
    <xf numFmtId="0" fontId="11" fillId="11" borderId="41" xfId="10" applyBorder="1" applyAlignment="1">
      <alignment horizontal="center" vertical="center"/>
    </xf>
    <xf numFmtId="0" fontId="11" fillId="11" borderId="42" xfId="10" applyBorder="1" applyAlignment="1">
      <alignment horizontal="center" vertical="center"/>
    </xf>
    <xf numFmtId="8" fontId="4" fillId="11" borderId="27" xfId="3" applyNumberFormat="1" applyFill="1" applyBorder="1" applyAlignment="1">
      <alignment horizontal="center"/>
    </xf>
    <xf numFmtId="8" fontId="4" fillId="11" borderId="51" xfId="3" applyNumberFormat="1" applyFill="1" applyBorder="1" applyAlignment="1">
      <alignment horizontal="center"/>
    </xf>
    <xf numFmtId="8" fontId="4" fillId="10" borderId="2" xfId="3" applyNumberFormat="1" applyFill="1" applyBorder="1" applyAlignment="1">
      <alignment horizontal="center"/>
    </xf>
    <xf numFmtId="8" fontId="4" fillId="10" borderId="3" xfId="3" applyNumberFormat="1" applyFill="1" applyBorder="1" applyAlignment="1">
      <alignment horizontal="center"/>
    </xf>
    <xf numFmtId="8" fontId="4" fillId="11" borderId="30" xfId="3" applyNumberFormat="1" applyFill="1" applyBorder="1" applyAlignment="1">
      <alignment horizontal="center"/>
    </xf>
    <xf numFmtId="8" fontId="4" fillId="11" borderId="31" xfId="3" applyNumberFormat="1" applyFill="1" applyBorder="1" applyAlignment="1">
      <alignment horizontal="center"/>
    </xf>
    <xf numFmtId="8" fontId="4" fillId="11" borderId="40" xfId="3" applyNumberFormat="1" applyFill="1" applyBorder="1" applyAlignment="1">
      <alignment horizontal="center"/>
    </xf>
    <xf numFmtId="8" fontId="4" fillId="11" borderId="10" xfId="3" applyNumberFormat="1" applyFill="1" applyBorder="1" applyAlignment="1">
      <alignment horizontal="center"/>
    </xf>
    <xf numFmtId="8" fontId="4" fillId="0" borderId="30" xfId="3" applyNumberFormat="1" applyBorder="1" applyAlignment="1">
      <alignment horizontal="center"/>
    </xf>
    <xf numFmtId="8" fontId="4" fillId="0" borderId="31" xfId="3" applyNumberFormat="1" applyBorder="1" applyAlignment="1">
      <alignment horizontal="center"/>
    </xf>
    <xf numFmtId="8" fontId="10" fillId="11" borderId="22" xfId="9" applyNumberFormat="1" applyBorder="1" applyAlignment="1">
      <alignment horizontal="center"/>
    </xf>
    <xf numFmtId="8" fontId="9" fillId="10" borderId="23" xfId="8" applyNumberForma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8" fontId="4" fillId="0" borderId="1" xfId="3" applyNumberFormat="1" applyAlignment="1">
      <alignment horizontal="center"/>
    </xf>
    <xf numFmtId="8" fontId="4" fillId="0" borderId="52" xfId="3" applyNumberFormat="1" applyBorder="1" applyAlignment="1">
      <alignment horizontal="center"/>
    </xf>
    <xf numFmtId="8" fontId="4" fillId="0" borderId="53" xfId="3" applyNumberFormat="1" applyBorder="1" applyAlignment="1">
      <alignment horizontal="center"/>
    </xf>
    <xf numFmtId="8" fontId="4" fillId="0" borderId="54" xfId="3" applyNumberFormat="1" applyBorder="1" applyAlignment="1">
      <alignment horizontal="center"/>
    </xf>
    <xf numFmtId="8" fontId="4" fillId="0" borderId="55" xfId="3" applyNumberFormat="1" applyBorder="1" applyAlignment="1">
      <alignment horizontal="center"/>
    </xf>
    <xf numFmtId="0" fontId="7" fillId="0" borderId="6" xfId="0" applyFont="1" applyBorder="1" applyAlignment="1">
      <alignment horizontal="center"/>
    </xf>
    <xf numFmtId="8" fontId="4" fillId="8" borderId="2" xfId="3" applyNumberFormat="1" applyFill="1" applyBorder="1" applyAlignment="1">
      <alignment horizontal="center"/>
    </xf>
    <xf numFmtId="8" fontId="4" fillId="8" borderId="3" xfId="3" applyNumberFormat="1" applyFill="1" applyBorder="1" applyAlignment="1">
      <alignment horizontal="center"/>
    </xf>
    <xf numFmtId="0" fontId="6" fillId="6" borderId="0" xfId="5" applyFill="1" applyAlignment="1">
      <alignment horizontal="center" vertical="center"/>
    </xf>
    <xf numFmtId="0" fontId="4" fillId="11" borderId="28" xfId="3" applyFill="1" applyBorder="1" applyAlignment="1">
      <alignment horizontal="center"/>
    </xf>
    <xf numFmtId="0" fontId="9" fillId="10" borderId="24" xfId="8" applyBorder="1" applyAlignment="1">
      <alignment horizontal="center"/>
    </xf>
    <xf numFmtId="0" fontId="4" fillId="11" borderId="31" xfId="3" applyFill="1" applyBorder="1" applyAlignment="1">
      <alignment horizontal="center"/>
    </xf>
    <xf numFmtId="0" fontId="13" fillId="9" borderId="0" xfId="0" applyFont="1" applyFill="1" applyAlignment="1"/>
    <xf numFmtId="0" fontId="13" fillId="9" borderId="32" xfId="0" applyFont="1" applyFill="1" applyBorder="1" applyAlignment="1"/>
    <xf numFmtId="0" fontId="0" fillId="0" borderId="0" xfId="0" applyAlignment="1"/>
  </cellXfs>
  <cellStyles count="11">
    <cellStyle name="20% - Accent2" xfId="6" builtinId="34"/>
    <cellStyle name="Bad" xfId="2" builtinId="27"/>
    <cellStyle name="Calculation" xfId="10" builtinId="22"/>
    <cellStyle name="Currency" xfId="7" builtinId="4"/>
    <cellStyle name="Good" xfId="1" builtinId="26"/>
    <cellStyle name="Heading 1" xfId="4" builtinId="16"/>
    <cellStyle name="Heading 4" xfId="5" builtinId="19"/>
    <cellStyle name="Input" xfId="8" builtinId="20"/>
    <cellStyle name="Normal" xfId="0" builtinId="0"/>
    <cellStyle name="Output" xfId="9" builtinId="21"/>
    <cellStyle name="Total" xfId="3" builtinId="25"/>
  </cellStyles>
  <dxfs count="3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40B1-87A0-4816-8F38-26F143F0B86C}">
  <sheetPr codeName="Sheet2"/>
  <dimension ref="A1:K185"/>
  <sheetViews>
    <sheetView workbookViewId="0">
      <selection sqref="A1:B2"/>
    </sheetView>
  </sheetViews>
  <sheetFormatPr defaultRowHeight="15"/>
  <cols>
    <col min="1" max="1" width="4.28515625" style="31" customWidth="1"/>
    <col min="2" max="2" width="15.85546875" style="34" customWidth="1"/>
    <col min="3" max="3" width="11.42578125" style="29" bestFit="1" customWidth="1"/>
    <col min="4" max="4" width="13.140625" style="29" customWidth="1"/>
    <col min="5" max="5" width="11.7109375" style="29" customWidth="1"/>
    <col min="6" max="7" width="13.28515625" style="29" customWidth="1"/>
    <col min="8" max="8" width="11.5703125" style="29" customWidth="1"/>
    <col min="9" max="9" width="11.42578125" style="29" bestFit="1" customWidth="1"/>
    <col min="10" max="10" width="14.28515625" style="29" customWidth="1"/>
    <col min="11" max="11" width="0.140625" customWidth="1"/>
  </cols>
  <sheetData>
    <row r="1" spans="1:11">
      <c r="A1" s="249"/>
      <c r="B1" s="249"/>
      <c r="C1" s="134" t="s">
        <v>0</v>
      </c>
      <c r="D1" s="132" t="s">
        <v>1</v>
      </c>
      <c r="E1" s="132" t="s">
        <v>2</v>
      </c>
      <c r="F1" s="132" t="s">
        <v>3</v>
      </c>
      <c r="G1" s="132" t="s">
        <v>4</v>
      </c>
      <c r="H1" s="134" t="s">
        <v>5</v>
      </c>
      <c r="I1" s="134" t="s">
        <v>6</v>
      </c>
      <c r="J1" s="136" t="s">
        <v>7</v>
      </c>
      <c r="K1" s="136"/>
    </row>
    <row r="2" spans="1:11" ht="15.75" thickBot="1">
      <c r="A2" s="250"/>
      <c r="B2" s="250"/>
      <c r="C2" s="135"/>
      <c r="D2" s="133"/>
      <c r="E2" s="133"/>
      <c r="F2" s="133"/>
      <c r="G2" s="133"/>
      <c r="H2" s="135"/>
      <c r="I2" s="135"/>
      <c r="J2" s="137"/>
      <c r="K2" s="137"/>
    </row>
    <row r="3" spans="1:11" ht="18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26"/>
    </row>
    <row r="4" spans="1:11">
      <c r="A4" s="139" t="s">
        <v>8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1">
      <c r="A5" s="30" t="s">
        <v>9</v>
      </c>
      <c r="B5" s="4" t="s">
        <v>10</v>
      </c>
      <c r="H5" s="35" t="e">
        <f>Nutrition!#REF!</f>
        <v>#REF!</v>
      </c>
      <c r="J5" s="37" t="e">
        <f>SUM(C5:I5)</f>
        <v>#REF!</v>
      </c>
    </row>
    <row r="6" spans="1:11" ht="24">
      <c r="A6" s="30" t="s">
        <v>9</v>
      </c>
      <c r="B6" s="4" t="s">
        <v>11</v>
      </c>
      <c r="H6" s="35" t="e">
        <f>Nutrition!#REF!</f>
        <v>#REF!</v>
      </c>
      <c r="J6" s="37" t="e">
        <f t="shared" ref="J6:J61" si="0">SUM(C6:I6)</f>
        <v>#REF!</v>
      </c>
    </row>
    <row r="7" spans="1:11" ht="24.75">
      <c r="A7" s="30" t="s">
        <v>9</v>
      </c>
      <c r="B7" s="34" t="s">
        <v>12</v>
      </c>
      <c r="I7" s="35">
        <f>Transporation!AG13</f>
        <v>22462</v>
      </c>
      <c r="J7" s="37">
        <f t="shared" si="0"/>
        <v>22462</v>
      </c>
    </row>
    <row r="8" spans="1:11" ht="24.75">
      <c r="A8" s="32" t="s">
        <v>13</v>
      </c>
      <c r="B8" s="4" t="s">
        <v>14</v>
      </c>
      <c r="E8" s="35" t="e">
        <f>Development!#REF!</f>
        <v>#REF!</v>
      </c>
      <c r="J8" s="37" t="e">
        <f t="shared" si="0"/>
        <v>#REF!</v>
      </c>
    </row>
    <row r="9" spans="1:11" ht="24">
      <c r="A9" s="30" t="s">
        <v>15</v>
      </c>
      <c r="B9" s="4" t="s">
        <v>16</v>
      </c>
      <c r="C9" s="35">
        <f>Admin!M13</f>
        <v>15000</v>
      </c>
      <c r="J9" s="37">
        <f t="shared" si="0"/>
        <v>15000</v>
      </c>
    </row>
    <row r="10" spans="1:11">
      <c r="A10" s="30" t="s">
        <v>17</v>
      </c>
      <c r="B10" s="4" t="s">
        <v>18</v>
      </c>
      <c r="C10" s="35" t="e">
        <f>Admin!#REF!</f>
        <v>#REF!</v>
      </c>
      <c r="J10" s="37" t="e">
        <f t="shared" si="0"/>
        <v>#REF!</v>
      </c>
    </row>
    <row r="11" spans="1:11" ht="24.75">
      <c r="A11" s="32" t="s">
        <v>19</v>
      </c>
      <c r="B11" s="4" t="s">
        <v>20</v>
      </c>
      <c r="E11" s="35">
        <f>Development!AC16</f>
        <v>19852</v>
      </c>
      <c r="J11" s="37">
        <f t="shared" si="0"/>
        <v>19852</v>
      </c>
    </row>
    <row r="12" spans="1:11" ht="24.75">
      <c r="A12" s="32" t="s">
        <v>21</v>
      </c>
      <c r="B12" s="33" t="s">
        <v>22</v>
      </c>
      <c r="E12" s="35" t="e">
        <f>Development!#REF!</f>
        <v>#REF!</v>
      </c>
      <c r="J12" s="37" t="e">
        <f t="shared" si="0"/>
        <v>#REF!</v>
      </c>
    </row>
    <row r="13" spans="1:11" ht="24.75">
      <c r="A13" s="32" t="s">
        <v>23</v>
      </c>
      <c r="B13" s="4" t="s">
        <v>24</v>
      </c>
      <c r="E13" s="35">
        <f>Development!AC17</f>
        <v>0</v>
      </c>
      <c r="J13" s="37">
        <f t="shared" si="0"/>
        <v>0</v>
      </c>
    </row>
    <row r="14" spans="1:11" ht="24.75">
      <c r="A14" s="32" t="s">
        <v>25</v>
      </c>
      <c r="B14" s="4" t="s">
        <v>26</v>
      </c>
      <c r="E14" s="35">
        <f>Development!AC15</f>
        <v>22000</v>
      </c>
      <c r="J14" s="37">
        <f t="shared" si="0"/>
        <v>22000</v>
      </c>
    </row>
    <row r="15" spans="1:11">
      <c r="A15" s="30" t="s">
        <v>27</v>
      </c>
      <c r="B15" s="4" t="s">
        <v>28</v>
      </c>
      <c r="H15" s="35" t="e">
        <f>Nutrition!#REF!</f>
        <v>#REF!</v>
      </c>
      <c r="J15" s="37" t="e">
        <f t="shared" si="0"/>
        <v>#REF!</v>
      </c>
    </row>
    <row r="16" spans="1:11" ht="24">
      <c r="A16" s="30" t="s">
        <v>27</v>
      </c>
      <c r="B16" s="4" t="s">
        <v>29</v>
      </c>
      <c r="H16" s="35"/>
      <c r="J16" s="37">
        <f t="shared" si="0"/>
        <v>0</v>
      </c>
    </row>
    <row r="17" spans="1:10">
      <c r="A17" s="30" t="s">
        <v>30</v>
      </c>
      <c r="B17" s="4" t="s">
        <v>31</v>
      </c>
      <c r="H17" s="35" t="e">
        <f>Nutrition!#REF!</f>
        <v>#REF!</v>
      </c>
      <c r="J17" s="37" t="e">
        <f t="shared" si="0"/>
        <v>#REF!</v>
      </c>
    </row>
    <row r="18" spans="1:10">
      <c r="A18" s="30" t="s">
        <v>32</v>
      </c>
      <c r="B18" s="4" t="s">
        <v>33</v>
      </c>
      <c r="H18" s="35" t="e">
        <f>Nutrition!#REF!</f>
        <v>#REF!</v>
      </c>
      <c r="J18" s="37" t="e">
        <f t="shared" si="0"/>
        <v>#REF!</v>
      </c>
    </row>
    <row r="19" spans="1:10">
      <c r="A19" s="30" t="s">
        <v>32</v>
      </c>
      <c r="B19" s="34" t="s">
        <v>34</v>
      </c>
      <c r="I19" s="35">
        <f>Transporation!AG18</f>
        <v>25500</v>
      </c>
      <c r="J19" s="37">
        <f t="shared" si="0"/>
        <v>25500</v>
      </c>
    </row>
    <row r="20" spans="1:10">
      <c r="A20" s="30" t="s">
        <v>35</v>
      </c>
      <c r="B20" s="4" t="s">
        <v>36</v>
      </c>
      <c r="H20" s="35">
        <f>Nutrition!AE13</f>
        <v>0</v>
      </c>
      <c r="J20" s="37">
        <f t="shared" si="0"/>
        <v>0</v>
      </c>
    </row>
    <row r="21" spans="1:10">
      <c r="A21" s="30" t="s">
        <v>35</v>
      </c>
      <c r="B21" s="34" t="s">
        <v>37</v>
      </c>
      <c r="I21" s="35">
        <f>Transporation!AG17</f>
        <v>10500</v>
      </c>
      <c r="J21" s="37">
        <f t="shared" si="0"/>
        <v>10500</v>
      </c>
    </row>
    <row r="22" spans="1:10" ht="24">
      <c r="A22" s="30" t="s">
        <v>38</v>
      </c>
      <c r="B22" s="4" t="s">
        <v>39</v>
      </c>
      <c r="H22" s="35">
        <f>Nutrition!AE15</f>
        <v>0</v>
      </c>
      <c r="J22" s="37">
        <f t="shared" si="0"/>
        <v>0</v>
      </c>
    </row>
    <row r="23" spans="1:10" ht="24.75">
      <c r="A23" s="32" t="s">
        <v>38</v>
      </c>
      <c r="B23" s="33" t="s">
        <v>40</v>
      </c>
      <c r="I23" s="35" t="e">
        <f>Transporation!#REF!</f>
        <v>#REF!</v>
      </c>
      <c r="J23" s="37" t="e">
        <f t="shared" si="0"/>
        <v>#REF!</v>
      </c>
    </row>
    <row r="24" spans="1:10" ht="24">
      <c r="A24" s="30" t="s">
        <v>41</v>
      </c>
      <c r="B24" s="4" t="s">
        <v>42</v>
      </c>
      <c r="H24" s="35" t="e">
        <f>Nutrition!#REF!</f>
        <v>#REF!</v>
      </c>
      <c r="J24" s="37" t="e">
        <f t="shared" si="0"/>
        <v>#REF!</v>
      </c>
    </row>
    <row r="25" spans="1:10" ht="24">
      <c r="A25" s="30" t="s">
        <v>41</v>
      </c>
      <c r="B25" s="4" t="s">
        <v>43</v>
      </c>
      <c r="H25" s="35">
        <f>Nutrition!AE16</f>
        <v>0</v>
      </c>
      <c r="J25" s="37">
        <f t="shared" si="0"/>
        <v>0</v>
      </c>
    </row>
    <row r="26" spans="1:10" ht="24.75">
      <c r="A26" s="30" t="s">
        <v>41</v>
      </c>
      <c r="B26" s="34" t="s">
        <v>44</v>
      </c>
      <c r="I26" s="35">
        <f>Transporation!AG16</f>
        <v>8115</v>
      </c>
      <c r="J26" s="37">
        <f t="shared" si="0"/>
        <v>8115</v>
      </c>
    </row>
    <row r="27" spans="1:10">
      <c r="A27" s="30" t="s">
        <v>45</v>
      </c>
      <c r="B27" s="34" t="s">
        <v>46</v>
      </c>
      <c r="I27" s="35">
        <f>Transporation!AG19</f>
        <v>42577</v>
      </c>
      <c r="J27" s="37">
        <f t="shared" si="0"/>
        <v>42577</v>
      </c>
    </row>
    <row r="28" spans="1:10">
      <c r="A28" s="30" t="s">
        <v>47</v>
      </c>
      <c r="B28" s="34" t="s">
        <v>48</v>
      </c>
      <c r="I28" s="35" t="e">
        <f>Transporation!#REF!</f>
        <v>#REF!</v>
      </c>
      <c r="J28" s="37" t="e">
        <f t="shared" si="0"/>
        <v>#REF!</v>
      </c>
    </row>
    <row r="29" spans="1:10">
      <c r="A29" s="30" t="s">
        <v>49</v>
      </c>
      <c r="B29" s="34" t="s">
        <v>50</v>
      </c>
      <c r="D29" s="35">
        <f>'Comm. &amp; Pers. Dev.'!O13</f>
        <v>311496.5</v>
      </c>
      <c r="J29" s="37">
        <f t="shared" si="0"/>
        <v>311496.5</v>
      </c>
    </row>
    <row r="30" spans="1:10">
      <c r="A30" s="30">
        <v>6135</v>
      </c>
      <c r="B30" s="34" t="s">
        <v>51</v>
      </c>
      <c r="D30" s="35">
        <f>'Comm. &amp; Pers. Dev.'!K13</f>
        <v>13937</v>
      </c>
      <c r="J30" s="37">
        <f t="shared" si="0"/>
        <v>13937</v>
      </c>
    </row>
    <row r="31" spans="1:10" ht="24.75">
      <c r="A31" s="15" t="s">
        <v>49</v>
      </c>
      <c r="B31" s="4" t="s">
        <v>52</v>
      </c>
      <c r="F31" s="35">
        <f>Energy!AK13</f>
        <v>3397338.9</v>
      </c>
      <c r="J31" s="37">
        <f t="shared" si="0"/>
        <v>3397338.9</v>
      </c>
    </row>
    <row r="32" spans="1:10">
      <c r="A32" s="30" t="s">
        <v>53</v>
      </c>
      <c r="B32" s="34" t="s">
        <v>54</v>
      </c>
      <c r="D32" s="35">
        <f>'Comm. &amp; Pers. Dev.'!O15</f>
        <v>11200</v>
      </c>
      <c r="J32" s="37">
        <f t="shared" si="0"/>
        <v>11200</v>
      </c>
    </row>
    <row r="33" spans="1:10">
      <c r="A33" s="30" t="s">
        <v>53</v>
      </c>
      <c r="B33" s="34" t="s">
        <v>55</v>
      </c>
      <c r="D33" s="35" t="e">
        <f>'Comm. &amp; Pers. Dev.'!#REF!</f>
        <v>#REF!</v>
      </c>
      <c r="J33" s="37" t="e">
        <f t="shared" si="0"/>
        <v>#REF!</v>
      </c>
    </row>
    <row r="34" spans="1:10" ht="24.75">
      <c r="A34" s="32" t="s">
        <v>56</v>
      </c>
      <c r="B34" s="33" t="s">
        <v>57</v>
      </c>
      <c r="E34" s="35">
        <f>Development!AC13</f>
        <v>344969</v>
      </c>
      <c r="J34" s="37">
        <f t="shared" si="0"/>
        <v>344969</v>
      </c>
    </row>
    <row r="35" spans="1:10" ht="24.75">
      <c r="A35" s="32" t="s">
        <v>58</v>
      </c>
      <c r="B35" s="33" t="s">
        <v>59</v>
      </c>
      <c r="E35" s="35">
        <f>Development!AC14</f>
        <v>24433</v>
      </c>
      <c r="J35" s="37">
        <f t="shared" si="0"/>
        <v>24433</v>
      </c>
    </row>
    <row r="36" spans="1:10" ht="24.75">
      <c r="A36" s="15" t="s">
        <v>60</v>
      </c>
      <c r="B36" s="4" t="s">
        <v>61</v>
      </c>
      <c r="F36" s="35" t="e">
        <f>Energy!#REF!</f>
        <v>#REF!</v>
      </c>
      <c r="J36" s="37" t="e">
        <f t="shared" si="0"/>
        <v>#REF!</v>
      </c>
    </row>
    <row r="37" spans="1:10" ht="24">
      <c r="A37" s="30" t="s">
        <v>62</v>
      </c>
      <c r="B37" s="4" t="s">
        <v>63</v>
      </c>
      <c r="C37" s="35" t="e">
        <f>Admin!#REF!</f>
        <v>#REF!</v>
      </c>
      <c r="J37" s="37" t="e">
        <f t="shared" si="0"/>
        <v>#REF!</v>
      </c>
    </row>
    <row r="38" spans="1:10" ht="24">
      <c r="A38" s="30" t="s">
        <v>62</v>
      </c>
      <c r="B38" s="4" t="s">
        <v>64</v>
      </c>
      <c r="I38" s="35" t="e">
        <f>Transporation!#REF!</f>
        <v>#REF!</v>
      </c>
      <c r="J38" s="37" t="e">
        <f t="shared" si="0"/>
        <v>#REF!</v>
      </c>
    </row>
    <row r="39" spans="1:10" ht="24.75">
      <c r="A39" s="32" t="s">
        <v>62</v>
      </c>
      <c r="B39" s="4" t="s">
        <v>65</v>
      </c>
      <c r="H39" s="35">
        <f>Nutrition!AE17</f>
        <v>0</v>
      </c>
      <c r="J39" s="37">
        <f t="shared" si="0"/>
        <v>0</v>
      </c>
    </row>
    <row r="40" spans="1:10" ht="24.75">
      <c r="A40" s="32" t="s">
        <v>62</v>
      </c>
      <c r="B40" s="16" t="s">
        <v>66</v>
      </c>
      <c r="G40" s="35" t="e">
        <f>'Head Start'!#REF!</f>
        <v>#REF!</v>
      </c>
      <c r="J40" s="37" t="e">
        <f t="shared" si="0"/>
        <v>#REF!</v>
      </c>
    </row>
    <row r="41" spans="1:10">
      <c r="A41" s="30" t="s">
        <v>62</v>
      </c>
      <c r="B41" s="34" t="s">
        <v>67</v>
      </c>
      <c r="E41" s="35">
        <f>Development!AC21</f>
        <v>176932</v>
      </c>
      <c r="J41" s="37">
        <f t="shared" si="0"/>
        <v>176932</v>
      </c>
    </row>
    <row r="42" spans="1:10" ht="24.75">
      <c r="A42" s="32" t="s">
        <v>68</v>
      </c>
      <c r="B42" s="4" t="s">
        <v>69</v>
      </c>
      <c r="E42" s="35" t="e">
        <f>Development!#REF!</f>
        <v>#REF!</v>
      </c>
      <c r="J42" s="37" t="e">
        <f t="shared" si="0"/>
        <v>#REF!</v>
      </c>
    </row>
    <row r="43" spans="1:10" ht="24.75">
      <c r="A43" s="32" t="s">
        <v>70</v>
      </c>
      <c r="B43" s="16" t="s">
        <v>71</v>
      </c>
      <c r="G43" s="35">
        <f>'Head Start'!Y14</f>
        <v>2000</v>
      </c>
      <c r="J43" s="37">
        <f t="shared" si="0"/>
        <v>2000</v>
      </c>
    </row>
    <row r="44" spans="1:10" ht="24.75">
      <c r="A44" s="32" t="s">
        <v>72</v>
      </c>
      <c r="B44" s="16" t="s">
        <v>73</v>
      </c>
      <c r="G44" s="35">
        <f>'Head Start'!Y13</f>
        <v>4446478.5199999996</v>
      </c>
      <c r="J44" s="37">
        <f t="shared" si="0"/>
        <v>4446478.5199999996</v>
      </c>
    </row>
    <row r="45" spans="1:10">
      <c r="A45" s="30" t="s">
        <v>74</v>
      </c>
      <c r="B45" s="4" t="s">
        <v>75</v>
      </c>
      <c r="C45" s="35">
        <f>Admin!M14</f>
        <v>2000</v>
      </c>
      <c r="J45" s="37">
        <f t="shared" si="0"/>
        <v>2000</v>
      </c>
    </row>
    <row r="46" spans="1:10" ht="24">
      <c r="A46" s="30" t="s">
        <v>76</v>
      </c>
      <c r="B46" s="4" t="s">
        <v>77</v>
      </c>
      <c r="C46" s="35">
        <f>Admin!M15</f>
        <v>3000</v>
      </c>
      <c r="J46" s="37">
        <f t="shared" si="0"/>
        <v>3000</v>
      </c>
    </row>
    <row r="47" spans="1:10">
      <c r="A47" s="30" t="s">
        <v>78</v>
      </c>
      <c r="B47" s="4" t="s">
        <v>79</v>
      </c>
      <c r="C47" s="35">
        <f>Admin!M16</f>
        <v>725450.98</v>
      </c>
      <c r="J47" s="37">
        <f t="shared" si="0"/>
        <v>725450.98</v>
      </c>
    </row>
    <row r="48" spans="1:10">
      <c r="A48" s="30" t="s">
        <v>80</v>
      </c>
      <c r="B48" s="4" t="s">
        <v>81</v>
      </c>
      <c r="H48" s="35" t="e">
        <f>Nutrition!#REF!</f>
        <v>#REF!</v>
      </c>
      <c r="J48" s="37" t="e">
        <f t="shared" si="0"/>
        <v>#REF!</v>
      </c>
    </row>
    <row r="49" spans="1:10" ht="24.75">
      <c r="A49" s="15" t="s">
        <v>82</v>
      </c>
      <c r="B49" s="4" t="s">
        <v>83</v>
      </c>
      <c r="F49" s="35" t="e">
        <f>Energy!#REF!</f>
        <v>#REF!</v>
      </c>
      <c r="J49" s="37" t="e">
        <f t="shared" si="0"/>
        <v>#REF!</v>
      </c>
    </row>
    <row r="50" spans="1:10" ht="24.75">
      <c r="A50" s="15" t="s">
        <v>84</v>
      </c>
      <c r="B50" s="4" t="s">
        <v>85</v>
      </c>
      <c r="F50" s="35" t="e">
        <f>Energy!#REF!</f>
        <v>#REF!</v>
      </c>
      <c r="J50" s="37" t="e">
        <f t="shared" si="0"/>
        <v>#REF!</v>
      </c>
    </row>
    <row r="51" spans="1:10" ht="24.75">
      <c r="A51" s="15" t="s">
        <v>86</v>
      </c>
      <c r="B51" s="4" t="s">
        <v>87</v>
      </c>
      <c r="F51" s="35" t="e">
        <f>Energy!#REF!</f>
        <v>#REF!</v>
      </c>
      <c r="J51" s="37" t="e">
        <f t="shared" si="0"/>
        <v>#REF!</v>
      </c>
    </row>
    <row r="52" spans="1:10" ht="24.75">
      <c r="A52" s="15" t="s">
        <v>88</v>
      </c>
      <c r="B52" s="4" t="s">
        <v>89</v>
      </c>
      <c r="F52" s="35" t="e">
        <f>Energy!#REF!</f>
        <v>#REF!</v>
      </c>
      <c r="J52" s="37" t="e">
        <f t="shared" si="0"/>
        <v>#REF!</v>
      </c>
    </row>
    <row r="53" spans="1:10" ht="24.75">
      <c r="A53" s="15" t="s">
        <v>90</v>
      </c>
      <c r="B53" s="4" t="s">
        <v>91</v>
      </c>
      <c r="F53" s="35">
        <f>Energy!AK14</f>
        <v>1079061.9400000002</v>
      </c>
      <c r="J53" s="37">
        <f t="shared" si="0"/>
        <v>1079061.9400000002</v>
      </c>
    </row>
    <row r="54" spans="1:10" ht="24.75">
      <c r="A54" s="15" t="s">
        <v>92</v>
      </c>
      <c r="B54" s="4" t="s">
        <v>93</v>
      </c>
      <c r="F54" s="35" t="e">
        <f>Energy!#REF!</f>
        <v>#REF!</v>
      </c>
      <c r="J54" s="37" t="e">
        <f t="shared" si="0"/>
        <v>#REF!</v>
      </c>
    </row>
    <row r="55" spans="1:10" ht="24">
      <c r="A55" s="30" t="s">
        <v>94</v>
      </c>
      <c r="B55" s="4" t="s">
        <v>95</v>
      </c>
      <c r="H55" s="35">
        <f>Nutrition!AE18</f>
        <v>0</v>
      </c>
      <c r="J55" s="37">
        <f t="shared" si="0"/>
        <v>0</v>
      </c>
    </row>
    <row r="56" spans="1:10" ht="24.75">
      <c r="A56" s="32" t="s">
        <v>94</v>
      </c>
      <c r="B56" s="4" t="s">
        <v>96</v>
      </c>
      <c r="G56" s="35">
        <f>'Head Start'!Y15</f>
        <v>973616</v>
      </c>
      <c r="J56" s="37">
        <f t="shared" si="0"/>
        <v>973616</v>
      </c>
    </row>
    <row r="57" spans="1:10" ht="15" customHeight="1">
      <c r="A57" s="32" t="s">
        <v>94</v>
      </c>
      <c r="B57" s="16" t="s">
        <v>97</v>
      </c>
      <c r="E57" s="35">
        <f>Development!AC19</f>
        <v>41928</v>
      </c>
      <c r="J57" s="37">
        <f t="shared" si="0"/>
        <v>41928</v>
      </c>
    </row>
    <row r="58" spans="1:10" ht="24.75">
      <c r="A58" s="30" t="s">
        <v>94</v>
      </c>
      <c r="B58" s="34" t="s">
        <v>98</v>
      </c>
      <c r="I58" s="35" t="e">
        <f>Transporation!#REF!</f>
        <v>#REF!</v>
      </c>
      <c r="J58" s="37" t="e">
        <f t="shared" si="0"/>
        <v>#REF!</v>
      </c>
    </row>
    <row r="59" spans="1:10">
      <c r="A59" s="30" t="s">
        <v>99</v>
      </c>
      <c r="B59" s="4" t="s">
        <v>100</v>
      </c>
      <c r="C59" s="35">
        <f>Admin!M17</f>
        <v>325196</v>
      </c>
      <c r="J59" s="37">
        <f t="shared" si="0"/>
        <v>325196</v>
      </c>
    </row>
    <row r="60" spans="1:10" ht="24.75">
      <c r="A60" s="32" t="s">
        <v>101</v>
      </c>
      <c r="B60" s="4" t="s">
        <v>102</v>
      </c>
      <c r="E60" s="35">
        <f>Development!AC18</f>
        <v>0</v>
      </c>
      <c r="J60" s="37">
        <f t="shared" si="0"/>
        <v>0</v>
      </c>
    </row>
    <row r="61" spans="1:10" ht="24.75">
      <c r="A61" s="32" t="s">
        <v>103</v>
      </c>
      <c r="B61" s="4" t="s">
        <v>104</v>
      </c>
      <c r="I61" s="35">
        <f>Transporation!AG15</f>
        <v>5336</v>
      </c>
      <c r="J61" s="37">
        <f t="shared" si="0"/>
        <v>5336</v>
      </c>
    </row>
    <row r="62" spans="1:10" ht="24.75">
      <c r="A62" s="32" t="s">
        <v>103</v>
      </c>
      <c r="B62" s="34" t="s">
        <v>105</v>
      </c>
      <c r="C62" s="35"/>
      <c r="D62" s="35"/>
      <c r="E62" s="35"/>
      <c r="F62" s="35"/>
      <c r="G62" s="35"/>
      <c r="H62" s="35"/>
      <c r="I62" s="35"/>
      <c r="J62" s="37"/>
    </row>
    <row r="63" spans="1:10">
      <c r="C63" s="35"/>
      <c r="D63" s="35"/>
      <c r="E63" s="35"/>
      <c r="F63" s="35"/>
      <c r="G63" s="35"/>
      <c r="H63" s="35"/>
      <c r="I63" s="35"/>
      <c r="J63" s="37"/>
    </row>
    <row r="64" spans="1:10">
      <c r="C64" s="35"/>
      <c r="D64" s="35"/>
      <c r="E64" s="35"/>
      <c r="F64" s="35"/>
      <c r="G64" s="35"/>
      <c r="H64" s="35"/>
      <c r="I64" s="35"/>
      <c r="J64" s="37"/>
    </row>
    <row r="65" spans="1:10" ht="15.75" thickBot="1">
      <c r="A65" s="140" t="s">
        <v>106</v>
      </c>
      <c r="B65" s="140"/>
      <c r="C65" s="36" t="e">
        <f t="shared" ref="C65:J65" si="1">SUM(C5:C63)</f>
        <v>#REF!</v>
      </c>
      <c r="D65" s="36" t="e">
        <f t="shared" si="1"/>
        <v>#REF!</v>
      </c>
      <c r="E65" s="36" t="e">
        <f t="shared" si="1"/>
        <v>#REF!</v>
      </c>
      <c r="F65" s="36" t="e">
        <f t="shared" si="1"/>
        <v>#REF!</v>
      </c>
      <c r="G65" s="36" t="e">
        <f t="shared" si="1"/>
        <v>#REF!</v>
      </c>
      <c r="H65" s="36" t="e">
        <f t="shared" si="1"/>
        <v>#REF!</v>
      </c>
      <c r="I65" s="36" t="e">
        <f t="shared" si="1"/>
        <v>#REF!</v>
      </c>
      <c r="J65" s="38" t="e">
        <f t="shared" si="1"/>
        <v>#REF!</v>
      </c>
    </row>
    <row r="66" spans="1:10" ht="15.75" thickTop="1">
      <c r="J66" s="39"/>
    </row>
    <row r="67" spans="1:10">
      <c r="J67" s="39"/>
    </row>
    <row r="68" spans="1:10">
      <c r="J68" s="39"/>
    </row>
    <row r="69" spans="1:10" ht="15" customHeight="1">
      <c r="A69" s="141" t="s">
        <v>107</v>
      </c>
      <c r="B69" s="141"/>
      <c r="C69" s="143">
        <f t="shared" ref="C69:I69" si="2">COUNT(C5:C64)</f>
        <v>5</v>
      </c>
      <c r="D69" s="143">
        <f t="shared" si="2"/>
        <v>3</v>
      </c>
      <c r="E69" s="143">
        <f t="shared" si="2"/>
        <v>8</v>
      </c>
      <c r="F69" s="143">
        <f t="shared" si="2"/>
        <v>2</v>
      </c>
      <c r="G69" s="143">
        <f t="shared" si="2"/>
        <v>3</v>
      </c>
      <c r="H69" s="143">
        <f t="shared" si="2"/>
        <v>5</v>
      </c>
      <c r="I69" s="145">
        <f t="shared" si="2"/>
        <v>6</v>
      </c>
      <c r="J69" s="147">
        <f>SUM(C69:I70)</f>
        <v>32</v>
      </c>
    </row>
    <row r="70" spans="1:10" ht="15.75" thickBot="1">
      <c r="A70" s="142"/>
      <c r="B70" s="142"/>
      <c r="C70" s="144"/>
      <c r="D70" s="144"/>
      <c r="E70" s="144"/>
      <c r="F70" s="144"/>
      <c r="G70" s="144"/>
      <c r="H70" s="144"/>
      <c r="I70" s="146"/>
      <c r="J70" s="148"/>
    </row>
    <row r="71" spans="1:10" ht="15.75" thickTop="1"/>
    <row r="78" spans="1:10">
      <c r="A78" s="15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24.75">
      <c r="A79" s="40" t="s">
        <v>109</v>
      </c>
      <c r="B79" s="34" t="s">
        <v>110</v>
      </c>
      <c r="C79" s="35">
        <f>Admin!M24</f>
        <v>0</v>
      </c>
      <c r="D79" s="35">
        <f>'Comm. &amp; Pers. Dev.'!O22</f>
        <v>0</v>
      </c>
      <c r="E79" s="35">
        <f>Development!AC31</f>
        <v>3000</v>
      </c>
      <c r="F79" s="35">
        <f>Energy!AK23</f>
        <v>0</v>
      </c>
      <c r="G79" s="35">
        <f>'Head Start'!Y22</f>
        <v>0</v>
      </c>
      <c r="H79" s="35">
        <f>Nutrition!AE25</f>
        <v>0</v>
      </c>
      <c r="I79" s="35">
        <f>Transporation!AG26</f>
        <v>0</v>
      </c>
      <c r="J79" s="37">
        <f>SUM(C79:I79)</f>
        <v>3000</v>
      </c>
    </row>
    <row r="80" spans="1:10" ht="24.75">
      <c r="A80" s="40" t="s">
        <v>111</v>
      </c>
      <c r="B80" s="34" t="s">
        <v>112</v>
      </c>
      <c r="C80" s="35">
        <f>Admin!M25</f>
        <v>3000</v>
      </c>
      <c r="D80" s="35">
        <f>'Comm. &amp; Pers. Dev.'!O23</f>
        <v>7500</v>
      </c>
      <c r="E80" s="35">
        <f>Development!AC32</f>
        <v>4267</v>
      </c>
      <c r="F80" s="35">
        <f>Energy!AK24</f>
        <v>52824.219999999994</v>
      </c>
      <c r="G80" s="35">
        <f>'Head Start'!Y23</f>
        <v>500</v>
      </c>
      <c r="H80" s="35">
        <f>Nutrition!AE26</f>
        <v>0</v>
      </c>
      <c r="I80" s="35">
        <f>Transporation!AG27</f>
        <v>1052.6399999999999</v>
      </c>
      <c r="J80" s="37">
        <f t="shared" ref="J80:J143" si="3">SUM(C80:I80)</f>
        <v>69143.86</v>
      </c>
    </row>
    <row r="81" spans="1:10" ht="24.75">
      <c r="A81" s="40" t="s">
        <v>113</v>
      </c>
      <c r="B81" s="34" t="s">
        <v>114</v>
      </c>
      <c r="C81" s="35">
        <f>Admin!M26</f>
        <v>1500</v>
      </c>
      <c r="D81" s="35">
        <f>'Comm. &amp; Pers. Dev.'!O24</f>
        <v>24156</v>
      </c>
      <c r="E81" s="35">
        <f>Development!AC33</f>
        <v>28384</v>
      </c>
      <c r="F81" s="35">
        <f>Energy!AK25</f>
        <v>288644.18</v>
      </c>
      <c r="G81" s="35">
        <f>'Head Start'!Y24</f>
        <v>340332.28</v>
      </c>
      <c r="H81" s="35">
        <f>Nutrition!AE27</f>
        <v>0</v>
      </c>
      <c r="I81" s="35">
        <f>Transporation!AG28</f>
        <v>13253.099999999999</v>
      </c>
      <c r="J81" s="37">
        <f t="shared" si="3"/>
        <v>696269.55999999994</v>
      </c>
    </row>
    <row r="82" spans="1:10" ht="24.75">
      <c r="A82" s="40" t="s">
        <v>115</v>
      </c>
      <c r="B82" s="34" t="s">
        <v>116</v>
      </c>
      <c r="C82" s="35">
        <f>Admin!M27</f>
        <v>495659.01</v>
      </c>
      <c r="D82" s="35">
        <f>'Comm. &amp; Pers. Dev.'!O25</f>
        <v>143487</v>
      </c>
      <c r="E82" s="35">
        <f>Development!AC34</f>
        <v>114310</v>
      </c>
      <c r="F82" s="35">
        <f>Energy!AK26</f>
        <v>268012.79999999999</v>
      </c>
      <c r="G82" s="35">
        <f>'Head Start'!Y25</f>
        <v>2208033.12</v>
      </c>
      <c r="H82" s="35">
        <f>Nutrition!AE28</f>
        <v>0</v>
      </c>
      <c r="I82" s="35">
        <f>Transporation!AG29</f>
        <v>59515.729999999996</v>
      </c>
      <c r="J82" s="37">
        <f t="shared" si="3"/>
        <v>3289017.66</v>
      </c>
    </row>
    <row r="83" spans="1:10" ht="24.75">
      <c r="A83" s="40" t="s">
        <v>117</v>
      </c>
      <c r="B83" s="34" t="s">
        <v>118</v>
      </c>
      <c r="C83" s="35">
        <f>Admin!M28</f>
        <v>0</v>
      </c>
      <c r="D83" s="35">
        <f>'Comm. &amp; Pers. Dev.'!O26</f>
        <v>0</v>
      </c>
      <c r="E83" s="35">
        <f>Development!AC35</f>
        <v>0</v>
      </c>
      <c r="F83" s="35">
        <f>Energy!AK27</f>
        <v>0</v>
      </c>
      <c r="G83" s="35">
        <f>'Head Start'!Y26</f>
        <v>0</v>
      </c>
      <c r="H83" s="35">
        <f>Nutrition!AE29</f>
        <v>0</v>
      </c>
      <c r="I83" s="35">
        <f>Transporation!AG30</f>
        <v>0</v>
      </c>
      <c r="J83" s="37">
        <f t="shared" si="3"/>
        <v>0</v>
      </c>
    </row>
    <row r="84" spans="1:10" ht="24.75">
      <c r="A84" s="40" t="s">
        <v>119</v>
      </c>
      <c r="B84" s="34" t="s">
        <v>120</v>
      </c>
      <c r="C84" s="35">
        <f>Admin!M29</f>
        <v>7812.54</v>
      </c>
      <c r="D84" s="35">
        <f>'Comm. &amp; Pers. Dev.'!O27</f>
        <v>2275.48</v>
      </c>
      <c r="E84" s="35">
        <f>Development!AC36</f>
        <v>2210.92</v>
      </c>
      <c r="F84" s="35" t="e">
        <f>Energy!#REF!</f>
        <v>#REF!</v>
      </c>
      <c r="G84" s="35">
        <f>'Head Start'!Y27</f>
        <v>28625.73</v>
      </c>
      <c r="H84" s="35">
        <f>Nutrition!AE30</f>
        <v>0</v>
      </c>
      <c r="I84" s="35">
        <f>Transporation!AG31</f>
        <v>994.90000000000009</v>
      </c>
      <c r="J84" s="37" t="e">
        <f t="shared" si="3"/>
        <v>#REF!</v>
      </c>
    </row>
    <row r="85" spans="1:10" ht="24.75">
      <c r="A85" s="40" t="s">
        <v>121</v>
      </c>
      <c r="B85" s="34" t="s">
        <v>122</v>
      </c>
      <c r="C85" s="35">
        <f>Admin!M30</f>
        <v>45619.64</v>
      </c>
      <c r="D85" s="35">
        <f>'Comm. &amp; Pers. Dev.'!O28</f>
        <v>13287.14</v>
      </c>
      <c r="E85" s="35">
        <f>Development!AC37</f>
        <v>12074.140000000001</v>
      </c>
      <c r="F85" s="35">
        <f>Energy!AK28</f>
        <v>4203.8100000000004</v>
      </c>
      <c r="G85" s="35" t="e">
        <f>'Head Start'!#REF!</f>
        <v>#REF!</v>
      </c>
      <c r="H85" s="35">
        <f>Nutrition!AE31</f>
        <v>0</v>
      </c>
      <c r="I85" s="35">
        <f>Transporation!AG32</f>
        <v>5809.49</v>
      </c>
      <c r="J85" s="37" t="e">
        <f t="shared" si="3"/>
        <v>#REF!</v>
      </c>
    </row>
    <row r="86" spans="1:10" ht="24.75">
      <c r="A86" s="40" t="s">
        <v>123</v>
      </c>
      <c r="B86" s="34" t="s">
        <v>124</v>
      </c>
      <c r="C86" s="35">
        <f>Admin!M31</f>
        <v>23856.14</v>
      </c>
      <c r="D86" s="35">
        <f>'Comm. &amp; Pers. Dev.'!O29</f>
        <v>6948.33</v>
      </c>
      <c r="E86" s="35">
        <f>Development!AC38</f>
        <v>6313.87</v>
      </c>
      <c r="F86" s="35">
        <f>Energy!AK29</f>
        <v>24547.13</v>
      </c>
      <c r="G86" s="35">
        <f>'Head Start'!Y28</f>
        <v>167153.90000000002</v>
      </c>
      <c r="H86" s="35">
        <f>Nutrition!AE32</f>
        <v>0</v>
      </c>
      <c r="I86" s="35">
        <f>Transporation!AG33</f>
        <v>3037.9900000000002</v>
      </c>
      <c r="J86" s="37">
        <f t="shared" si="3"/>
        <v>231857.36000000002</v>
      </c>
    </row>
    <row r="87" spans="1:10" ht="24.75">
      <c r="A87" s="40" t="s">
        <v>125</v>
      </c>
      <c r="B87" s="34" t="s">
        <v>126</v>
      </c>
      <c r="C87" s="35">
        <f>Admin!M32</f>
        <v>3906.27</v>
      </c>
      <c r="D87" s="35">
        <f>'Comm. &amp; Pers. Dev.'!O30</f>
        <v>1137.73</v>
      </c>
      <c r="E87" s="35">
        <f>Development!AC39</f>
        <v>1105.47</v>
      </c>
      <c r="F87" s="35">
        <f>Energy!AK30</f>
        <v>12836.65</v>
      </c>
      <c r="G87" s="35">
        <f>'Head Start'!Y29</f>
        <v>87410.75</v>
      </c>
      <c r="H87" s="35">
        <f>Nutrition!AE33</f>
        <v>0</v>
      </c>
      <c r="I87" s="35">
        <f>Transporation!AG34</f>
        <v>497.46000000000004</v>
      </c>
      <c r="J87" s="37">
        <f t="shared" si="3"/>
        <v>106894.33</v>
      </c>
    </row>
    <row r="88" spans="1:10" ht="24.75">
      <c r="A88" s="40" t="s">
        <v>127</v>
      </c>
      <c r="B88" s="34" t="s">
        <v>128</v>
      </c>
      <c r="C88" s="35">
        <f>Admin!M33</f>
        <v>1255.5899999999999</v>
      </c>
      <c r="D88" s="35">
        <f>'Comm. &amp; Pers. Dev.'!O31</f>
        <v>365.71000000000004</v>
      </c>
      <c r="E88" s="35">
        <f>Development!AC40</f>
        <v>355.36</v>
      </c>
      <c r="F88" s="35">
        <f>Energy!AK31</f>
        <v>2101.85</v>
      </c>
      <c r="G88" s="35">
        <f>'Head Start'!Y30</f>
        <v>14312.869999999999</v>
      </c>
      <c r="H88" s="35">
        <f>Nutrition!AE34</f>
        <v>0</v>
      </c>
      <c r="I88" s="35">
        <f>Transporation!AG35</f>
        <v>159.9</v>
      </c>
      <c r="J88" s="37">
        <f t="shared" si="3"/>
        <v>18551.28</v>
      </c>
    </row>
    <row r="89" spans="1:10" ht="24.75">
      <c r="A89" s="40" t="s">
        <v>129</v>
      </c>
      <c r="B89" s="34" t="s">
        <v>130</v>
      </c>
      <c r="C89" s="35">
        <f>Admin!M34</f>
        <v>29157.51</v>
      </c>
      <c r="D89" s="35">
        <f>'Comm. &amp; Pers. Dev.'!O32</f>
        <v>8492.41</v>
      </c>
      <c r="E89" s="35">
        <f>Development!AC41</f>
        <v>7717.7599999999993</v>
      </c>
      <c r="F89" s="35">
        <f>Energy!AK32</f>
        <v>675.65</v>
      </c>
      <c r="G89" s="35">
        <f>'Head Start'!Y31</f>
        <v>4600.5700000000006</v>
      </c>
      <c r="H89" s="35">
        <f>Nutrition!AE35</f>
        <v>0</v>
      </c>
      <c r="I89" s="35">
        <f>Transporation!AG36</f>
        <v>3713.0900000000006</v>
      </c>
      <c r="J89" s="37">
        <f t="shared" si="3"/>
        <v>54356.990000000005</v>
      </c>
    </row>
    <row r="90" spans="1:10" ht="24.75">
      <c r="A90" s="40" t="s">
        <v>131</v>
      </c>
      <c r="B90" s="34" t="s">
        <v>132</v>
      </c>
      <c r="C90" s="35">
        <f>Admin!M35</f>
        <v>0</v>
      </c>
      <c r="D90" s="35">
        <f>'Comm. &amp; Pers. Dev.'!O33</f>
        <v>0</v>
      </c>
      <c r="E90" s="35">
        <f>Development!AC42</f>
        <v>0</v>
      </c>
      <c r="F90" s="35">
        <f>Energy!AK33</f>
        <v>15689.169999999998</v>
      </c>
      <c r="G90" s="35">
        <f>'Head Start'!Y32</f>
        <v>106835.37000000001</v>
      </c>
      <c r="H90" s="35">
        <f>Nutrition!AE36</f>
        <v>0</v>
      </c>
      <c r="I90" s="35">
        <f>Transporation!AG37</f>
        <v>0</v>
      </c>
      <c r="J90" s="37">
        <f t="shared" si="3"/>
        <v>122524.54000000001</v>
      </c>
    </row>
    <row r="91" spans="1:10" ht="24.75">
      <c r="A91" s="40" t="s">
        <v>133</v>
      </c>
      <c r="B91" s="34" t="s">
        <v>134</v>
      </c>
      <c r="C91" s="35">
        <f>Admin!M36</f>
        <v>27901.919999999998</v>
      </c>
      <c r="D91" s="35">
        <f>'Comm. &amp; Pers. Dev.'!O34</f>
        <v>8126.7000000000007</v>
      </c>
      <c r="E91" s="35">
        <f>Development!AC43</f>
        <v>7384.7</v>
      </c>
      <c r="F91" s="35">
        <f>Energy!AK34</f>
        <v>0</v>
      </c>
      <c r="G91" s="35">
        <f>'Head Start'!Y33</f>
        <v>0</v>
      </c>
      <c r="H91" s="35">
        <f>Nutrition!AE37</f>
        <v>0</v>
      </c>
      <c r="I91" s="35">
        <f>Transporation!AG38</f>
        <v>3553.2</v>
      </c>
      <c r="J91" s="37">
        <f t="shared" si="3"/>
        <v>46966.51999999999</v>
      </c>
    </row>
    <row r="92" spans="1:10" ht="24.75">
      <c r="A92" s="40" t="s">
        <v>135</v>
      </c>
      <c r="B92" s="34" t="s">
        <v>136</v>
      </c>
      <c r="C92" s="35">
        <f>Admin!M37</f>
        <v>500</v>
      </c>
      <c r="D92" s="35">
        <f>'Comm. &amp; Pers. Dev.'!O35</f>
        <v>0</v>
      </c>
      <c r="E92" s="35">
        <f>Development!AC44</f>
        <v>0</v>
      </c>
      <c r="F92" s="35">
        <f>Energy!AK35</f>
        <v>15013.580000000002</v>
      </c>
      <c r="G92" s="35">
        <f>'Head Start'!Y34</f>
        <v>102234.81</v>
      </c>
      <c r="H92" s="35">
        <f>Nutrition!AE38</f>
        <v>0</v>
      </c>
      <c r="I92" s="35">
        <f>Transporation!AG39</f>
        <v>0</v>
      </c>
      <c r="J92" s="37">
        <f t="shared" si="3"/>
        <v>117748.39</v>
      </c>
    </row>
    <row r="93" spans="1:10" ht="24.75">
      <c r="A93" s="40" t="s">
        <v>137</v>
      </c>
      <c r="B93" s="34" t="s">
        <v>138</v>
      </c>
      <c r="C93" s="35">
        <f>Admin!M38</f>
        <v>7000</v>
      </c>
      <c r="D93" s="35">
        <f>'Comm. &amp; Pers. Dev.'!O36</f>
        <v>850</v>
      </c>
      <c r="E93" s="35">
        <f>Development!AC45</f>
        <v>6500</v>
      </c>
      <c r="F93" s="35">
        <f>Energy!AK36</f>
        <v>0</v>
      </c>
      <c r="G93" s="35">
        <f>'Head Start'!Y35</f>
        <v>15500</v>
      </c>
      <c r="H93" s="35">
        <f>Nutrition!AE39</f>
        <v>0</v>
      </c>
      <c r="I93" s="35">
        <f>Transporation!AG40</f>
        <v>600</v>
      </c>
      <c r="J93" s="37">
        <f t="shared" si="3"/>
        <v>30450</v>
      </c>
    </row>
    <row r="94" spans="1:10" ht="24.75">
      <c r="A94" s="40" t="s">
        <v>139</v>
      </c>
      <c r="B94" s="34" t="s">
        <v>140</v>
      </c>
      <c r="C94" s="35">
        <f>Admin!M39</f>
        <v>1050</v>
      </c>
      <c r="D94" s="35">
        <f>'Comm. &amp; Pers. Dev.'!O37</f>
        <v>300</v>
      </c>
      <c r="E94" s="35">
        <f>Development!AC46</f>
        <v>150</v>
      </c>
      <c r="F94" s="35">
        <f>Energy!AK37</f>
        <v>5983</v>
      </c>
      <c r="G94" s="35">
        <f>'Head Start'!Y36</f>
        <v>11867</v>
      </c>
      <c r="H94" s="35">
        <f>Nutrition!AE40</f>
        <v>0</v>
      </c>
      <c r="I94" s="35">
        <f>Transporation!AG41</f>
        <v>0</v>
      </c>
      <c r="J94" s="37">
        <f t="shared" si="3"/>
        <v>19350</v>
      </c>
    </row>
    <row r="95" spans="1:10" ht="24.75">
      <c r="A95" s="40" t="s">
        <v>141</v>
      </c>
      <c r="B95" s="34" t="s">
        <v>142</v>
      </c>
      <c r="C95" s="35">
        <f>Admin!M40</f>
        <v>18000</v>
      </c>
      <c r="D95" s="35">
        <f>'Comm. &amp; Pers. Dev.'!O38</f>
        <v>7784</v>
      </c>
      <c r="E95" s="35">
        <f>Development!AC47</f>
        <v>8622</v>
      </c>
      <c r="F95" s="35">
        <f>Energy!AK38</f>
        <v>50</v>
      </c>
      <c r="G95" s="35">
        <f>'Head Start'!Y37</f>
        <v>1750</v>
      </c>
      <c r="H95" s="35">
        <f>Nutrition!AE41</f>
        <v>0</v>
      </c>
      <c r="I95" s="35">
        <f>Transporation!AG42</f>
        <v>10996.019999999999</v>
      </c>
      <c r="J95" s="37">
        <f t="shared" si="3"/>
        <v>47202.02</v>
      </c>
    </row>
    <row r="96" spans="1:10" ht="24.75">
      <c r="A96" s="40" t="s">
        <v>143</v>
      </c>
      <c r="B96" s="34" t="s">
        <v>144</v>
      </c>
      <c r="C96" s="35">
        <f>Admin!M41</f>
        <v>0</v>
      </c>
      <c r="D96" s="35">
        <f>'Comm. &amp; Pers. Dev.'!O39</f>
        <v>0</v>
      </c>
      <c r="E96" s="35">
        <f>Development!AC48</f>
        <v>0</v>
      </c>
      <c r="F96" s="35">
        <f>Energy!AK39</f>
        <v>7897</v>
      </c>
      <c r="G96" s="35">
        <f>'Head Start'!Y38</f>
        <v>64861</v>
      </c>
      <c r="H96" s="35">
        <f>Nutrition!AE42</f>
        <v>0</v>
      </c>
      <c r="I96" s="35">
        <f>Transporation!AG43</f>
        <v>0</v>
      </c>
      <c r="J96" s="37">
        <f t="shared" si="3"/>
        <v>72758</v>
      </c>
    </row>
    <row r="97" spans="1:10" ht="24.75">
      <c r="A97" s="40" t="s">
        <v>145</v>
      </c>
      <c r="B97" s="34" t="s">
        <v>146</v>
      </c>
      <c r="C97" s="35">
        <f>Admin!M42</f>
        <v>0</v>
      </c>
      <c r="D97" s="35">
        <f>'Comm. &amp; Pers. Dev.'!O40</f>
        <v>0</v>
      </c>
      <c r="E97" s="35">
        <f>Development!AC49</f>
        <v>0</v>
      </c>
      <c r="F97" s="35">
        <f>Energy!AK40</f>
        <v>0</v>
      </c>
      <c r="G97" s="35">
        <f>'Head Start'!Y39</f>
        <v>20026</v>
      </c>
      <c r="H97" s="35">
        <f>Nutrition!AE43</f>
        <v>0</v>
      </c>
      <c r="I97" s="35">
        <f>Transporation!AG44</f>
        <v>0</v>
      </c>
      <c r="J97" s="37">
        <f t="shared" si="3"/>
        <v>20026</v>
      </c>
    </row>
    <row r="98" spans="1:10" ht="24.75">
      <c r="A98" s="40" t="s">
        <v>147</v>
      </c>
      <c r="B98" s="34" t="s">
        <v>148</v>
      </c>
      <c r="C98" s="35">
        <f>Admin!M43</f>
        <v>4463</v>
      </c>
      <c r="D98" s="35">
        <f>'Comm. &amp; Pers. Dev.'!O41</f>
        <v>0</v>
      </c>
      <c r="E98" s="35">
        <f>Development!AC50</f>
        <v>20000</v>
      </c>
      <c r="F98" s="35">
        <f>Energy!AK41</f>
        <v>0</v>
      </c>
      <c r="G98" s="35">
        <f>'Head Start'!Y40</f>
        <v>0</v>
      </c>
      <c r="H98" s="35">
        <f>Nutrition!AE44</f>
        <v>0</v>
      </c>
      <c r="I98" s="35">
        <f>Transporation!AG45</f>
        <v>0</v>
      </c>
      <c r="J98" s="37">
        <f t="shared" si="3"/>
        <v>24463</v>
      </c>
    </row>
    <row r="99" spans="1:10" ht="24.75">
      <c r="A99" s="40" t="s">
        <v>149</v>
      </c>
      <c r="B99" s="34" t="s">
        <v>150</v>
      </c>
      <c r="C99" s="35">
        <f>Admin!M44</f>
        <v>100</v>
      </c>
      <c r="D99" s="35">
        <f>'Comm. &amp; Pers. Dev.'!O42</f>
        <v>0</v>
      </c>
      <c r="E99" s="35">
        <f>Development!AC51</f>
        <v>0</v>
      </c>
      <c r="F99" s="35">
        <f>Energy!AK42</f>
        <v>86</v>
      </c>
      <c r="G99" s="35">
        <f>'Head Start'!Y41</f>
        <v>0</v>
      </c>
      <c r="H99" s="35">
        <f>Nutrition!AE45</f>
        <v>0</v>
      </c>
      <c r="I99" s="35">
        <f>Transporation!AG46</f>
        <v>0</v>
      </c>
      <c r="J99" s="37">
        <f t="shared" si="3"/>
        <v>186</v>
      </c>
    </row>
    <row r="100" spans="1:10" ht="24.75">
      <c r="A100" s="40" t="s">
        <v>151</v>
      </c>
      <c r="B100" s="34" t="s">
        <v>152</v>
      </c>
      <c r="C100" s="35">
        <f>Admin!M45</f>
        <v>0</v>
      </c>
      <c r="D100" s="35">
        <f>'Comm. &amp; Pers. Dev.'!O43</f>
        <v>0</v>
      </c>
      <c r="E100" s="35">
        <f>Development!AC52</f>
        <v>0</v>
      </c>
      <c r="F100" s="35">
        <f>Energy!AK43</f>
        <v>0</v>
      </c>
      <c r="G100" s="35">
        <f>'Head Start'!Y42</f>
        <v>0</v>
      </c>
      <c r="H100" s="35">
        <f>Nutrition!AE46</f>
        <v>0</v>
      </c>
      <c r="I100" s="35">
        <f>Transporation!AG47</f>
        <v>0</v>
      </c>
      <c r="J100" s="37">
        <f t="shared" si="3"/>
        <v>0</v>
      </c>
    </row>
    <row r="101" spans="1:10" ht="24.75">
      <c r="A101" s="40" t="s">
        <v>153</v>
      </c>
      <c r="B101" s="34" t="s">
        <v>154</v>
      </c>
      <c r="C101" s="35">
        <f>Admin!M46</f>
        <v>0</v>
      </c>
      <c r="D101" s="35">
        <f>'Comm. &amp; Pers. Dev.'!O44</f>
        <v>0</v>
      </c>
      <c r="E101" s="35">
        <f>Development!AC53</f>
        <v>0</v>
      </c>
      <c r="F101" s="35">
        <f>Energy!AK44</f>
        <v>146004.5</v>
      </c>
      <c r="G101" s="35">
        <f>'Head Start'!Y43</f>
        <v>0</v>
      </c>
      <c r="H101" s="35">
        <f>Nutrition!AE47</f>
        <v>0</v>
      </c>
      <c r="I101" s="35">
        <f>Transporation!AG48</f>
        <v>0</v>
      </c>
      <c r="J101" s="37">
        <f t="shared" si="3"/>
        <v>146004.5</v>
      </c>
    </row>
    <row r="102" spans="1:10" ht="24.75">
      <c r="A102" s="40" t="s">
        <v>155</v>
      </c>
      <c r="B102" s="34" t="s">
        <v>156</v>
      </c>
      <c r="C102" s="35">
        <f>Admin!M47</f>
        <v>0</v>
      </c>
      <c r="D102" s="35">
        <f>'Comm. &amp; Pers. Dev.'!O45</f>
        <v>0</v>
      </c>
      <c r="E102" s="35">
        <f>Development!AC54</f>
        <v>0</v>
      </c>
      <c r="F102" s="35">
        <f>Energy!AK45</f>
        <v>0</v>
      </c>
      <c r="G102" s="35">
        <f>'Head Start'!Y44</f>
        <v>0</v>
      </c>
      <c r="H102" s="35">
        <f>Nutrition!AE48</f>
        <v>0</v>
      </c>
      <c r="I102" s="35">
        <f>Transporation!AG49</f>
        <v>0</v>
      </c>
      <c r="J102" s="37">
        <f t="shared" si="3"/>
        <v>0</v>
      </c>
    </row>
    <row r="103" spans="1:10" ht="24.75">
      <c r="A103" s="40" t="s">
        <v>157</v>
      </c>
      <c r="B103" s="34" t="s">
        <v>158</v>
      </c>
      <c r="C103" s="35">
        <f>Admin!M48</f>
        <v>0</v>
      </c>
      <c r="D103" s="35">
        <f>'Comm. &amp; Pers. Dev.'!O46</f>
        <v>0</v>
      </c>
      <c r="E103" s="35">
        <f>Development!AC55</f>
        <v>0</v>
      </c>
      <c r="F103" s="35">
        <f>Energy!AK46</f>
        <v>0</v>
      </c>
      <c r="G103" s="35">
        <f>'Head Start'!Y45</f>
        <v>0</v>
      </c>
      <c r="H103" s="35">
        <f>Nutrition!AE49</f>
        <v>0</v>
      </c>
      <c r="I103" s="35">
        <f>Transporation!AG50</f>
        <v>0</v>
      </c>
      <c r="J103" s="37">
        <f t="shared" si="3"/>
        <v>0</v>
      </c>
    </row>
    <row r="104" spans="1:10" ht="24.75">
      <c r="A104" s="40" t="s">
        <v>159</v>
      </c>
      <c r="B104" s="34" t="s">
        <v>160</v>
      </c>
      <c r="C104" s="35">
        <f>Admin!M49</f>
        <v>3496</v>
      </c>
      <c r="D104" s="35">
        <f>'Comm. &amp; Pers. Dev.'!O47</f>
        <v>1040</v>
      </c>
      <c r="E104" s="35">
        <f>Development!AC56</f>
        <v>810</v>
      </c>
      <c r="F104" s="35">
        <f>Energy!AK47</f>
        <v>0</v>
      </c>
      <c r="G104" s="35" t="e">
        <f>'Head Start'!#REF!</f>
        <v>#REF!</v>
      </c>
      <c r="H104" s="35">
        <f>Nutrition!AE50</f>
        <v>0</v>
      </c>
      <c r="I104" s="35">
        <f>Transporation!AG51</f>
        <v>0</v>
      </c>
      <c r="J104" s="37" t="e">
        <f t="shared" si="3"/>
        <v>#REF!</v>
      </c>
    </row>
    <row r="105" spans="1:10" ht="24.75">
      <c r="A105" s="40" t="s">
        <v>161</v>
      </c>
      <c r="B105" s="34" t="s">
        <v>162</v>
      </c>
      <c r="C105" s="35">
        <f>Admin!M50</f>
        <v>0</v>
      </c>
      <c r="D105" s="35">
        <f>'Comm. &amp; Pers. Dev.'!O48</f>
        <v>0</v>
      </c>
      <c r="E105" s="35">
        <f>Development!AC57</f>
        <v>4132</v>
      </c>
      <c r="F105" s="35">
        <f>Energy!AK48</f>
        <v>5366</v>
      </c>
      <c r="G105" s="35">
        <f>'Head Start'!Y46</f>
        <v>0</v>
      </c>
      <c r="H105" s="35">
        <f>Nutrition!AE51</f>
        <v>0</v>
      </c>
      <c r="I105" s="35">
        <f>Transporation!AG52</f>
        <v>0</v>
      </c>
      <c r="J105" s="37">
        <f t="shared" si="3"/>
        <v>9498</v>
      </c>
    </row>
    <row r="106" spans="1:10" ht="24.75">
      <c r="A106" s="40" t="s">
        <v>163</v>
      </c>
      <c r="B106" s="34" t="s">
        <v>164</v>
      </c>
      <c r="C106" s="35">
        <f>Admin!M51</f>
        <v>2500</v>
      </c>
      <c r="D106" s="35">
        <f>'Comm. &amp; Pers. Dev.'!O49</f>
        <v>5000</v>
      </c>
      <c r="E106" s="35">
        <f>Development!AC58</f>
        <v>1800</v>
      </c>
      <c r="F106" s="35">
        <f>Energy!AK49</f>
        <v>0</v>
      </c>
      <c r="G106" s="35">
        <f>'Head Start'!Y47</f>
        <v>20650</v>
      </c>
      <c r="H106" s="35">
        <f>Nutrition!AE52</f>
        <v>0</v>
      </c>
      <c r="I106" s="35">
        <f>Transporation!AG53</f>
        <v>8873.44</v>
      </c>
      <c r="J106" s="37">
        <f t="shared" si="3"/>
        <v>38823.440000000002</v>
      </c>
    </row>
    <row r="107" spans="1:10" ht="24.75">
      <c r="A107" s="40" t="s">
        <v>165</v>
      </c>
      <c r="B107" s="34" t="s">
        <v>166</v>
      </c>
      <c r="C107" s="35">
        <f>Admin!M52</f>
        <v>3500</v>
      </c>
      <c r="D107" s="35">
        <f>'Comm. &amp; Pers. Dev.'!O50</f>
        <v>4000</v>
      </c>
      <c r="E107" s="35">
        <f>Development!AC59</f>
        <v>1500</v>
      </c>
      <c r="F107" s="35">
        <f>Energy!AK50</f>
        <v>4458</v>
      </c>
      <c r="G107" s="35">
        <f>'Head Start'!Y48</f>
        <v>0</v>
      </c>
      <c r="H107" s="35">
        <f>Nutrition!AE53</f>
        <v>0</v>
      </c>
      <c r="I107" s="35">
        <f>Transporation!AG54</f>
        <v>8288</v>
      </c>
      <c r="J107" s="37">
        <f t="shared" si="3"/>
        <v>21746</v>
      </c>
    </row>
    <row r="108" spans="1:10" ht="24.75">
      <c r="A108" s="40" t="s">
        <v>167</v>
      </c>
      <c r="B108" s="34" t="s">
        <v>168</v>
      </c>
      <c r="C108" s="35">
        <f>Admin!M53</f>
        <v>0</v>
      </c>
      <c r="D108" s="35">
        <f>'Comm. &amp; Pers. Dev.'!O51</f>
        <v>0</v>
      </c>
      <c r="E108" s="35">
        <f>Development!AC60</f>
        <v>0</v>
      </c>
      <c r="F108" s="35">
        <f>Energy!AK51</f>
        <v>4670</v>
      </c>
      <c r="G108" s="35">
        <f>'Head Start'!Y49</f>
        <v>20000</v>
      </c>
      <c r="H108" s="35">
        <f>Nutrition!AE54</f>
        <v>0</v>
      </c>
      <c r="I108" s="35">
        <f>Transporation!AG55</f>
        <v>0</v>
      </c>
      <c r="J108" s="37">
        <f t="shared" si="3"/>
        <v>24670</v>
      </c>
    </row>
    <row r="109" spans="1:10" ht="24.75">
      <c r="A109" s="40" t="s">
        <v>169</v>
      </c>
      <c r="B109" s="34" t="s">
        <v>170</v>
      </c>
      <c r="C109" s="35">
        <f>Admin!M54</f>
        <v>365</v>
      </c>
      <c r="D109" s="35">
        <f>'Comm. &amp; Pers. Dev.'!O52</f>
        <v>300</v>
      </c>
      <c r="E109" s="35">
        <f>Development!AC61</f>
        <v>152</v>
      </c>
      <c r="F109" s="35">
        <f>Energy!AK52</f>
        <v>0</v>
      </c>
      <c r="G109" s="35">
        <f>'Head Start'!Y50</f>
        <v>38000</v>
      </c>
      <c r="H109" s="35">
        <f>Nutrition!AE55</f>
        <v>0</v>
      </c>
      <c r="I109" s="35">
        <f>Transporation!AG56</f>
        <v>500</v>
      </c>
      <c r="J109" s="37">
        <f t="shared" si="3"/>
        <v>39317</v>
      </c>
    </row>
    <row r="110" spans="1:10" ht="24.75">
      <c r="A110" s="40" t="s">
        <v>171</v>
      </c>
      <c r="B110" s="34" t="s">
        <v>172</v>
      </c>
      <c r="C110" s="35">
        <f>Admin!M55</f>
        <v>0</v>
      </c>
      <c r="D110" s="35">
        <f>'Comm. &amp; Pers. Dev.'!O53</f>
        <v>11431</v>
      </c>
      <c r="E110" s="35">
        <f>Development!AC62</f>
        <v>19680</v>
      </c>
      <c r="F110" s="35">
        <f>Energy!AK53</f>
        <v>630.22000000000014</v>
      </c>
      <c r="G110" s="35">
        <f>'Head Start'!Y51</f>
        <v>0</v>
      </c>
      <c r="H110" s="35">
        <f>Nutrition!AE56</f>
        <v>0</v>
      </c>
      <c r="I110" s="35">
        <f>Transporation!AG57</f>
        <v>0</v>
      </c>
      <c r="J110" s="37">
        <f t="shared" si="3"/>
        <v>31741.22</v>
      </c>
    </row>
    <row r="111" spans="1:10" ht="36.75">
      <c r="A111" s="40" t="s">
        <v>173</v>
      </c>
      <c r="B111" s="34" t="s">
        <v>174</v>
      </c>
      <c r="C111" s="35">
        <f>Admin!M56</f>
        <v>10100</v>
      </c>
      <c r="D111" s="35">
        <f>'Comm. &amp; Pers. Dev.'!O54</f>
        <v>6500</v>
      </c>
      <c r="E111" s="35">
        <f>Development!AC63</f>
        <v>4897</v>
      </c>
      <c r="F111" s="35">
        <f>Energy!AK54</f>
        <v>19726</v>
      </c>
      <c r="G111" s="35">
        <f>'Head Start'!Y52</f>
        <v>4000</v>
      </c>
      <c r="H111" s="35">
        <f>Nutrition!AE57</f>
        <v>0</v>
      </c>
      <c r="I111" s="35">
        <f>Transporation!AG58</f>
        <v>2700</v>
      </c>
      <c r="J111" s="37">
        <f t="shared" si="3"/>
        <v>47923</v>
      </c>
    </row>
    <row r="112" spans="1:10" ht="36.75">
      <c r="A112" s="40" t="s">
        <v>175</v>
      </c>
      <c r="B112" s="34" t="s">
        <v>176</v>
      </c>
      <c r="C112" s="35">
        <f>Admin!M57</f>
        <v>3700</v>
      </c>
      <c r="D112" s="35">
        <f>'Comm. &amp; Pers. Dev.'!O55</f>
        <v>600</v>
      </c>
      <c r="E112" s="35">
        <f>Development!AC64</f>
        <v>550</v>
      </c>
      <c r="F112" s="35">
        <f>Energy!AK55</f>
        <v>3384</v>
      </c>
      <c r="G112" s="35">
        <f>'Head Start'!Y53</f>
        <v>235069</v>
      </c>
      <c r="H112" s="35">
        <f>Nutrition!AE58</f>
        <v>0</v>
      </c>
      <c r="I112" s="35">
        <f>Transporation!AG59</f>
        <v>225.01</v>
      </c>
      <c r="J112" s="37">
        <f t="shared" si="3"/>
        <v>243528.01</v>
      </c>
    </row>
    <row r="113" spans="1:10" ht="36.75">
      <c r="A113" s="40" t="s">
        <v>177</v>
      </c>
      <c r="B113" s="34" t="s">
        <v>178</v>
      </c>
      <c r="C113" s="35">
        <f>Admin!M58</f>
        <v>13477.89</v>
      </c>
      <c r="D113" s="35">
        <f>'Comm. &amp; Pers. Dev.'!O56</f>
        <v>2500</v>
      </c>
      <c r="E113" s="35">
        <f>Development!AC65</f>
        <v>3500</v>
      </c>
      <c r="F113" s="35">
        <f>Energy!AK56</f>
        <v>951</v>
      </c>
      <c r="G113" s="35" t="e">
        <f>'Head Start'!#REF!</f>
        <v>#REF!</v>
      </c>
      <c r="H113" s="35">
        <f>Nutrition!AE59</f>
        <v>0</v>
      </c>
      <c r="I113" s="35">
        <f>Transporation!AG60</f>
        <v>629.99</v>
      </c>
      <c r="J113" s="37" t="e">
        <f t="shared" si="3"/>
        <v>#REF!</v>
      </c>
    </row>
    <row r="114" spans="1:10" ht="24.75">
      <c r="A114" s="40" t="s">
        <v>179</v>
      </c>
      <c r="B114" s="34" t="s">
        <v>180</v>
      </c>
      <c r="C114" s="35">
        <f>Admin!M59</f>
        <v>0</v>
      </c>
      <c r="D114" s="35">
        <f>'Comm. &amp; Pers. Dev.'!O57</f>
        <v>0</v>
      </c>
      <c r="E114" s="35">
        <f>Development!AC66</f>
        <v>0</v>
      </c>
      <c r="F114" s="35">
        <f>Energy!AK57</f>
        <v>3000</v>
      </c>
      <c r="G114" s="35">
        <f>'Head Start'!Y54</f>
        <v>86500</v>
      </c>
      <c r="H114" s="35">
        <f>Nutrition!AE60</f>
        <v>0</v>
      </c>
      <c r="I114" s="35">
        <f>Transporation!AG61</f>
        <v>0</v>
      </c>
      <c r="J114" s="37">
        <f t="shared" si="3"/>
        <v>89500</v>
      </c>
    </row>
    <row r="115" spans="1:10" ht="24.75">
      <c r="A115" s="40" t="s">
        <v>181</v>
      </c>
      <c r="B115" s="34" t="s">
        <v>182</v>
      </c>
      <c r="C115" s="35">
        <f>Admin!M60</f>
        <v>0</v>
      </c>
      <c r="D115" s="35">
        <f>'Comm. &amp; Pers. Dev.'!O58</f>
        <v>0</v>
      </c>
      <c r="E115" s="35">
        <f>Development!AC67</f>
        <v>0</v>
      </c>
      <c r="F115" s="35">
        <f>Energy!AK58</f>
        <v>0</v>
      </c>
      <c r="G115" s="35">
        <f>'Head Start'!Y55</f>
        <v>33499.96</v>
      </c>
      <c r="H115" s="35">
        <f>Nutrition!AE61</f>
        <v>0</v>
      </c>
      <c r="I115" s="35">
        <f>Transporation!AG62</f>
        <v>0</v>
      </c>
      <c r="J115" s="37">
        <f t="shared" si="3"/>
        <v>33499.96</v>
      </c>
    </row>
    <row r="116" spans="1:10" ht="24.75">
      <c r="A116" s="40" t="s">
        <v>183</v>
      </c>
      <c r="B116" s="34" t="s">
        <v>184</v>
      </c>
      <c r="C116" s="35">
        <f>Admin!M61</f>
        <v>4761.1099999999997</v>
      </c>
      <c r="D116" s="35">
        <f>'Comm. &amp; Pers. Dev.'!O59</f>
        <v>0</v>
      </c>
      <c r="E116" s="35">
        <f>Development!AC68</f>
        <v>0</v>
      </c>
      <c r="F116" s="35">
        <f>Energy!AK59</f>
        <v>0</v>
      </c>
      <c r="G116" s="35">
        <f>'Head Start'!Y56</f>
        <v>34500</v>
      </c>
      <c r="H116" s="35">
        <f>Nutrition!AE62</f>
        <v>0</v>
      </c>
      <c r="I116" s="35">
        <f>Transporation!AG63</f>
        <v>0</v>
      </c>
      <c r="J116" s="37">
        <f t="shared" si="3"/>
        <v>39261.11</v>
      </c>
    </row>
    <row r="117" spans="1:10" ht="24.75">
      <c r="A117" s="40" t="s">
        <v>185</v>
      </c>
      <c r="B117" s="34" t="s">
        <v>186</v>
      </c>
      <c r="C117" s="35">
        <f>Admin!M62</f>
        <v>0</v>
      </c>
      <c r="D117" s="35">
        <f>'Comm. &amp; Pers. Dev.'!O60</f>
        <v>0</v>
      </c>
      <c r="E117" s="35">
        <f>Development!AC69</f>
        <v>0</v>
      </c>
      <c r="F117" s="35">
        <f>Energy!AK60</f>
        <v>43389.52</v>
      </c>
      <c r="G117" s="35">
        <f>'Head Start'!Y57</f>
        <v>0</v>
      </c>
      <c r="H117" s="35">
        <f>Nutrition!AE63</f>
        <v>0</v>
      </c>
      <c r="I117" s="35">
        <f>Transporation!AG64</f>
        <v>0</v>
      </c>
      <c r="J117" s="37">
        <f t="shared" si="3"/>
        <v>43389.52</v>
      </c>
    </row>
    <row r="118" spans="1:10" ht="24.75">
      <c r="A118" s="40" t="s">
        <v>187</v>
      </c>
      <c r="B118" s="34" t="s">
        <v>188</v>
      </c>
      <c r="C118" s="35">
        <f>Admin!M63</f>
        <v>2150</v>
      </c>
      <c r="D118" s="35">
        <f>'Comm. &amp; Pers. Dev.'!O61</f>
        <v>2905</v>
      </c>
      <c r="E118" s="35">
        <f>Development!AC70</f>
        <v>1425</v>
      </c>
      <c r="F118" s="35">
        <f>Energy!AK61</f>
        <v>0</v>
      </c>
      <c r="G118" s="35" t="e">
        <f>'Head Start'!#REF!</f>
        <v>#REF!</v>
      </c>
      <c r="H118" s="35">
        <f>Nutrition!AE64</f>
        <v>0</v>
      </c>
      <c r="I118" s="35">
        <f>Transporation!AG65</f>
        <v>756</v>
      </c>
      <c r="J118" s="37" t="e">
        <f t="shared" si="3"/>
        <v>#REF!</v>
      </c>
    </row>
    <row r="119" spans="1:10" ht="24.75">
      <c r="A119" s="40" t="s">
        <v>189</v>
      </c>
      <c r="B119" s="34" t="s">
        <v>190</v>
      </c>
      <c r="C119" s="35">
        <f>Admin!M64</f>
        <v>1800</v>
      </c>
      <c r="D119" s="35">
        <f>'Comm. &amp; Pers. Dev.'!O62</f>
        <v>0</v>
      </c>
      <c r="E119" s="35">
        <f>Development!AC71</f>
        <v>0</v>
      </c>
      <c r="F119" s="35">
        <f>Energy!AK62</f>
        <v>1199</v>
      </c>
      <c r="G119" s="35">
        <f>'Head Start'!Y58</f>
        <v>0</v>
      </c>
      <c r="H119" s="35">
        <f>Nutrition!AE65</f>
        <v>0</v>
      </c>
      <c r="I119" s="35">
        <f>Transporation!AG66</f>
        <v>0</v>
      </c>
      <c r="J119" s="37">
        <f t="shared" si="3"/>
        <v>2999</v>
      </c>
    </row>
    <row r="120" spans="1:10" ht="24.75">
      <c r="A120" s="40" t="s">
        <v>191</v>
      </c>
      <c r="B120" s="34" t="s">
        <v>192</v>
      </c>
      <c r="C120" s="35">
        <f>Admin!M65</f>
        <v>7011</v>
      </c>
      <c r="D120" s="35">
        <f>'Comm. &amp; Pers. Dev.'!O63</f>
        <v>6855</v>
      </c>
      <c r="E120" s="35">
        <f>Development!AC72</f>
        <v>14569.79</v>
      </c>
      <c r="F120" s="35">
        <f>Energy!AK63</f>
        <v>0</v>
      </c>
      <c r="G120" s="35">
        <f>'Head Start'!Y59</f>
        <v>0</v>
      </c>
      <c r="H120" s="35">
        <f>Nutrition!AE66</f>
        <v>0</v>
      </c>
      <c r="I120" s="35">
        <f>Transporation!AG67</f>
        <v>350.02</v>
      </c>
      <c r="J120" s="37">
        <f t="shared" si="3"/>
        <v>28785.81</v>
      </c>
    </row>
    <row r="121" spans="1:10" ht="24.75">
      <c r="A121" s="40" t="s">
        <v>193</v>
      </c>
      <c r="B121" s="34" t="s">
        <v>194</v>
      </c>
      <c r="C121" s="35">
        <f>Admin!M66</f>
        <v>0</v>
      </c>
      <c r="D121" s="35">
        <f>'Comm. &amp; Pers. Dev.'!O64</f>
        <v>1000</v>
      </c>
      <c r="E121" s="35">
        <f>Development!AC73</f>
        <v>0</v>
      </c>
      <c r="F121" s="35">
        <f>Energy!AK64</f>
        <v>7336.94</v>
      </c>
      <c r="G121" s="35" t="e">
        <f>'Head Start'!#REF!</f>
        <v>#REF!</v>
      </c>
      <c r="H121" s="35">
        <f>Nutrition!AE67</f>
        <v>0</v>
      </c>
      <c r="I121" s="35">
        <f>Transporation!AG68</f>
        <v>0</v>
      </c>
      <c r="J121" s="37" t="e">
        <f t="shared" si="3"/>
        <v>#REF!</v>
      </c>
    </row>
    <row r="122" spans="1:10" ht="24.75">
      <c r="A122" s="40" t="s">
        <v>195</v>
      </c>
      <c r="B122" s="34" t="s">
        <v>196</v>
      </c>
      <c r="C122" s="35">
        <f>Admin!M67</f>
        <v>0</v>
      </c>
      <c r="D122" s="35">
        <f>'Comm. &amp; Pers. Dev.'!O65</f>
        <v>0</v>
      </c>
      <c r="E122" s="35">
        <f>Development!AC74</f>
        <v>0</v>
      </c>
      <c r="F122" s="35">
        <f>Energy!AK65</f>
        <v>4500</v>
      </c>
      <c r="G122" s="35">
        <f>'Head Start'!Y60</f>
        <v>0</v>
      </c>
      <c r="H122" s="35">
        <f>Nutrition!AE68</f>
        <v>0</v>
      </c>
      <c r="I122" s="35">
        <f>Transporation!AG69</f>
        <v>0</v>
      </c>
      <c r="J122" s="37">
        <f t="shared" si="3"/>
        <v>4500</v>
      </c>
    </row>
    <row r="123" spans="1:10" ht="24.75">
      <c r="A123" s="40" t="s">
        <v>197</v>
      </c>
      <c r="B123" s="34" t="s">
        <v>198</v>
      </c>
      <c r="C123" s="35">
        <f>Admin!M68</f>
        <v>0</v>
      </c>
      <c r="D123" s="35">
        <f>'Comm. &amp; Pers. Dev.'!O66</f>
        <v>0</v>
      </c>
      <c r="E123" s="35">
        <f>Development!AC75</f>
        <v>0</v>
      </c>
      <c r="F123" s="35">
        <f>Energy!AK66</f>
        <v>0</v>
      </c>
      <c r="G123" s="35">
        <f>'Head Start'!Y61</f>
        <v>114562</v>
      </c>
      <c r="H123" s="35">
        <f>Nutrition!AE69</f>
        <v>0</v>
      </c>
      <c r="I123" s="35">
        <f>Transporation!AG70</f>
        <v>0</v>
      </c>
      <c r="J123" s="37">
        <f t="shared" si="3"/>
        <v>114562</v>
      </c>
    </row>
    <row r="124" spans="1:10" ht="24.75">
      <c r="A124" s="40" t="s">
        <v>199</v>
      </c>
      <c r="B124" s="34" t="s">
        <v>200</v>
      </c>
      <c r="C124" s="35">
        <f>Admin!M69</f>
        <v>0</v>
      </c>
      <c r="D124" s="35">
        <f>'Comm. &amp; Pers. Dev.'!O67</f>
        <v>0</v>
      </c>
      <c r="E124" s="35">
        <f>Development!AC76</f>
        <v>0</v>
      </c>
      <c r="F124" s="35">
        <f>Energy!AK67</f>
        <v>0</v>
      </c>
      <c r="G124" s="35">
        <f>'Head Start'!Y62</f>
        <v>0</v>
      </c>
      <c r="H124" s="35">
        <f>Nutrition!AE70</f>
        <v>0</v>
      </c>
      <c r="I124" s="35">
        <f>Transporation!AG71</f>
        <v>0</v>
      </c>
      <c r="J124" s="37">
        <f t="shared" si="3"/>
        <v>0</v>
      </c>
    </row>
    <row r="125" spans="1:10" ht="24.75">
      <c r="A125" s="40" t="s">
        <v>201</v>
      </c>
      <c r="B125" s="34" t="s">
        <v>202</v>
      </c>
      <c r="C125" s="35">
        <f>Admin!M70</f>
        <v>0</v>
      </c>
      <c r="D125" s="35">
        <f>'Comm. &amp; Pers. Dev.'!O68</f>
        <v>0</v>
      </c>
      <c r="E125" s="35">
        <f>Development!AC77</f>
        <v>0</v>
      </c>
      <c r="F125" s="35">
        <f>Energy!AK68</f>
        <v>0</v>
      </c>
      <c r="G125" s="35" t="e">
        <f>'Head Start'!#REF!</f>
        <v>#REF!</v>
      </c>
      <c r="H125" s="35">
        <f>Nutrition!AE71</f>
        <v>0</v>
      </c>
      <c r="I125" s="35">
        <f>Transporation!AG72</f>
        <v>0</v>
      </c>
      <c r="J125" s="37" t="e">
        <f t="shared" si="3"/>
        <v>#REF!</v>
      </c>
    </row>
    <row r="126" spans="1:10" ht="24.75">
      <c r="A126" s="40" t="s">
        <v>203</v>
      </c>
      <c r="B126" s="34" t="s">
        <v>204</v>
      </c>
      <c r="C126" s="35">
        <f>Admin!M71</f>
        <v>725</v>
      </c>
      <c r="D126" s="35">
        <f>'Comm. &amp; Pers. Dev.'!O69</f>
        <v>350</v>
      </c>
      <c r="E126" s="35">
        <f>Development!AC78</f>
        <v>3150</v>
      </c>
      <c r="F126" s="35">
        <f>Energy!AK69</f>
        <v>0</v>
      </c>
      <c r="G126" s="35">
        <f>'Head Start'!Y63</f>
        <v>164036</v>
      </c>
      <c r="H126" s="35">
        <f>Nutrition!AE72</f>
        <v>0</v>
      </c>
      <c r="I126" s="35">
        <f>Transporation!AG73</f>
        <v>75.02</v>
      </c>
      <c r="J126" s="37">
        <f t="shared" si="3"/>
        <v>168336.02</v>
      </c>
    </row>
    <row r="127" spans="1:10" ht="24.75">
      <c r="A127" s="40" t="s">
        <v>205</v>
      </c>
      <c r="B127" s="34" t="s">
        <v>206</v>
      </c>
      <c r="C127" s="35">
        <f>Admin!M72</f>
        <v>29250</v>
      </c>
      <c r="D127" s="35">
        <f>'Comm. &amp; Pers. Dev.'!O70</f>
        <v>5040</v>
      </c>
      <c r="E127" s="35">
        <f>Development!AC80</f>
        <v>6264</v>
      </c>
      <c r="F127" s="35">
        <f>Energy!AK70</f>
        <v>2186</v>
      </c>
      <c r="G127" s="35">
        <f>'Head Start'!Y64</f>
        <v>17984</v>
      </c>
      <c r="H127" s="35">
        <f>Nutrition!AE73</f>
        <v>0</v>
      </c>
      <c r="I127" s="35">
        <f>Transporation!AG74</f>
        <v>5300</v>
      </c>
      <c r="J127" s="37">
        <f t="shared" si="3"/>
        <v>66024</v>
      </c>
    </row>
    <row r="128" spans="1:10" ht="24.75">
      <c r="A128" s="40" t="s">
        <v>207</v>
      </c>
      <c r="B128" s="34" t="s">
        <v>208</v>
      </c>
      <c r="C128" s="35">
        <f>Admin!M73</f>
        <v>0</v>
      </c>
      <c r="D128" s="35">
        <f>'Comm. &amp; Pers. Dev.'!O71</f>
        <v>0</v>
      </c>
      <c r="E128" s="35">
        <f>Development!AC81</f>
        <v>2500</v>
      </c>
      <c r="F128" s="35">
        <f>Energy!AK71</f>
        <v>3379</v>
      </c>
      <c r="G128" s="35">
        <f>'Head Start'!Y65</f>
        <v>13380</v>
      </c>
      <c r="H128" s="35">
        <f>Nutrition!AE74</f>
        <v>0</v>
      </c>
      <c r="I128" s="35">
        <f>Transporation!AG75</f>
        <v>0</v>
      </c>
      <c r="J128" s="37">
        <f t="shared" si="3"/>
        <v>19259</v>
      </c>
    </row>
    <row r="129" spans="1:10" ht="36.75">
      <c r="A129" s="40" t="s">
        <v>209</v>
      </c>
      <c r="B129" s="34" t="s">
        <v>210</v>
      </c>
      <c r="C129" s="35">
        <f>Admin!M74</f>
        <v>5500</v>
      </c>
      <c r="D129" s="35">
        <f>'Comm. &amp; Pers. Dev.'!O72</f>
        <v>2500</v>
      </c>
      <c r="E129" s="35">
        <f>Development!AC82</f>
        <v>2018</v>
      </c>
      <c r="F129" s="35">
        <f>Energy!AK72</f>
        <v>0</v>
      </c>
      <c r="G129" s="35">
        <f>'Head Start'!Y66</f>
        <v>14534.04</v>
      </c>
      <c r="H129" s="35">
        <f>Nutrition!AE75</f>
        <v>0</v>
      </c>
      <c r="I129" s="35">
        <f>Transporation!AG76</f>
        <v>1000</v>
      </c>
      <c r="J129" s="37">
        <f t="shared" si="3"/>
        <v>25552.04</v>
      </c>
    </row>
    <row r="130" spans="1:10" ht="24.75">
      <c r="A130" s="40" t="s">
        <v>211</v>
      </c>
      <c r="B130" s="34" t="s">
        <v>212</v>
      </c>
      <c r="C130" s="35">
        <f>Admin!M75</f>
        <v>0</v>
      </c>
      <c r="D130" s="35">
        <f>'Comm. &amp; Pers. Dev.'!O73</f>
        <v>2400</v>
      </c>
      <c r="E130" s="35">
        <f>Development!AC83</f>
        <v>600</v>
      </c>
      <c r="F130" s="35">
        <f>Energy!AK73</f>
        <v>3438.0000000000005</v>
      </c>
      <c r="G130" s="35">
        <f>'Head Start'!Y67</f>
        <v>25000</v>
      </c>
      <c r="H130" s="35">
        <f>Nutrition!AE76</f>
        <v>0</v>
      </c>
      <c r="I130" s="35">
        <f>Transporation!AG77</f>
        <v>0</v>
      </c>
      <c r="J130" s="37">
        <f t="shared" si="3"/>
        <v>31438</v>
      </c>
    </row>
    <row r="131" spans="1:10" ht="24.75">
      <c r="A131" s="40" t="s">
        <v>213</v>
      </c>
      <c r="B131" s="34" t="s">
        <v>214</v>
      </c>
      <c r="C131" s="35">
        <f>Admin!M76</f>
        <v>3900</v>
      </c>
      <c r="D131" s="35">
        <f>'Comm. &amp; Pers. Dev.'!O74</f>
        <v>10000</v>
      </c>
      <c r="E131" s="35">
        <f>Development!AC84</f>
        <v>12107</v>
      </c>
      <c r="F131" s="35">
        <f>Energy!AK74</f>
        <v>0</v>
      </c>
      <c r="G131" s="35">
        <f>'Head Start'!Y68</f>
        <v>0</v>
      </c>
      <c r="H131" s="35">
        <f>Nutrition!AE77</f>
        <v>0</v>
      </c>
      <c r="I131" s="35">
        <f>Transporation!AG78</f>
        <v>200</v>
      </c>
      <c r="J131" s="37">
        <f t="shared" si="3"/>
        <v>26207</v>
      </c>
    </row>
    <row r="132" spans="1:10" ht="24.75">
      <c r="A132" s="40" t="s">
        <v>215</v>
      </c>
      <c r="B132" s="34" t="s">
        <v>216</v>
      </c>
      <c r="C132" s="35">
        <f>Admin!M77</f>
        <v>0</v>
      </c>
      <c r="D132" s="35">
        <f>'Comm. &amp; Pers. Dev.'!O75</f>
        <v>0</v>
      </c>
      <c r="E132" s="35">
        <f>Development!AC85</f>
        <v>0</v>
      </c>
      <c r="F132" s="35">
        <f>Energy!AK75</f>
        <v>17233.8</v>
      </c>
      <c r="G132" s="35">
        <f>'Head Start'!Y69</f>
        <v>3607</v>
      </c>
      <c r="H132" s="35">
        <f>Nutrition!AE78</f>
        <v>0</v>
      </c>
      <c r="I132" s="35">
        <f>Transporation!AG79</f>
        <v>0</v>
      </c>
      <c r="J132" s="37">
        <f t="shared" si="3"/>
        <v>20840.8</v>
      </c>
    </row>
    <row r="133" spans="1:10" ht="24.75">
      <c r="A133" s="40" t="s">
        <v>217</v>
      </c>
      <c r="B133" s="34" t="s">
        <v>218</v>
      </c>
      <c r="C133" s="35">
        <f>Admin!M78</f>
        <v>30464</v>
      </c>
      <c r="D133" s="35">
        <f>'Comm. &amp; Pers. Dev.'!O76</f>
        <v>120</v>
      </c>
      <c r="E133" s="35">
        <f>Development!AC86</f>
        <v>9890</v>
      </c>
      <c r="F133" s="35">
        <f>Energy!AK76</f>
        <v>0</v>
      </c>
      <c r="G133" s="35">
        <f>'Head Start'!Y70</f>
        <v>36308</v>
      </c>
      <c r="H133" s="35">
        <f>Nutrition!AE79</f>
        <v>0</v>
      </c>
      <c r="I133" s="35">
        <f>Transporation!AG80</f>
        <v>450</v>
      </c>
      <c r="J133" s="37">
        <f t="shared" si="3"/>
        <v>77232</v>
      </c>
    </row>
    <row r="134" spans="1:10" ht="24.75">
      <c r="A134" s="40" t="s">
        <v>219</v>
      </c>
      <c r="B134" s="34" t="s">
        <v>220</v>
      </c>
      <c r="C134" s="35">
        <f>Admin!M79</f>
        <v>1500</v>
      </c>
      <c r="D134" s="35">
        <f>'Comm. &amp; Pers. Dev.'!O77</f>
        <v>0</v>
      </c>
      <c r="E134" s="35">
        <f>Development!AC87</f>
        <v>5570</v>
      </c>
      <c r="F134" s="35">
        <f>Energy!AK77</f>
        <v>0</v>
      </c>
      <c r="G134" s="35">
        <f>'Head Start'!Y71</f>
        <v>0</v>
      </c>
      <c r="H134" s="35">
        <f>Nutrition!AE80</f>
        <v>0</v>
      </c>
      <c r="I134" s="35">
        <f>Transporation!AG81</f>
        <v>0</v>
      </c>
      <c r="J134" s="37">
        <f t="shared" si="3"/>
        <v>7070</v>
      </c>
    </row>
    <row r="135" spans="1:10" ht="24.75">
      <c r="A135" s="40" t="s">
        <v>221</v>
      </c>
      <c r="B135" s="34" t="s">
        <v>222</v>
      </c>
      <c r="C135" s="35">
        <f>Admin!M80</f>
        <v>0</v>
      </c>
      <c r="D135" s="35">
        <f>'Comm. &amp; Pers. Dev.'!O78</f>
        <v>0</v>
      </c>
      <c r="E135" s="35">
        <f>Development!AC88</f>
        <v>0</v>
      </c>
      <c r="F135" s="35">
        <f>Energy!AK78</f>
        <v>0</v>
      </c>
      <c r="G135" s="35" t="e">
        <f>'Head Start'!#REF!</f>
        <v>#REF!</v>
      </c>
      <c r="H135" s="35">
        <f>Nutrition!AE81</f>
        <v>0</v>
      </c>
      <c r="I135" s="35">
        <f>Transporation!AG82</f>
        <v>0</v>
      </c>
      <c r="J135" s="37" t="e">
        <f t="shared" si="3"/>
        <v>#REF!</v>
      </c>
    </row>
    <row r="136" spans="1:10" ht="24.75">
      <c r="A136" s="40" t="s">
        <v>223</v>
      </c>
      <c r="B136" s="34" t="s">
        <v>224</v>
      </c>
      <c r="C136" s="35">
        <f>Admin!M81</f>
        <v>182000</v>
      </c>
      <c r="D136" s="35">
        <f>'Comm. &amp; Pers. Dev.'!O79</f>
        <v>0</v>
      </c>
      <c r="E136" s="35">
        <f>Development!AC89</f>
        <v>0</v>
      </c>
      <c r="F136" s="35">
        <f>Energy!AK79</f>
        <v>0</v>
      </c>
      <c r="G136" s="35">
        <f>'Head Start'!Y72</f>
        <v>33543</v>
      </c>
      <c r="H136" s="35">
        <f>Nutrition!AE82</f>
        <v>0</v>
      </c>
      <c r="I136" s="35">
        <f>Transporation!AG83</f>
        <v>0</v>
      </c>
      <c r="J136" s="37">
        <f t="shared" si="3"/>
        <v>215543</v>
      </c>
    </row>
    <row r="137" spans="1:10" ht="24.75">
      <c r="A137" s="40" t="s">
        <v>225</v>
      </c>
      <c r="B137" s="34" t="s">
        <v>226</v>
      </c>
      <c r="C137" s="35">
        <f>Admin!M82</f>
        <v>31000</v>
      </c>
      <c r="D137" s="35">
        <f>'Comm. &amp; Pers. Dev.'!O80</f>
        <v>0</v>
      </c>
      <c r="E137" s="35">
        <f>Development!AC90</f>
        <v>0</v>
      </c>
      <c r="F137" s="35">
        <f>Energy!AK80</f>
        <v>0</v>
      </c>
      <c r="G137" s="35" t="e">
        <f>'Head Start'!#REF!</f>
        <v>#REF!</v>
      </c>
      <c r="H137" s="35">
        <f>Nutrition!AE83</f>
        <v>0</v>
      </c>
      <c r="I137" s="35">
        <f>Transporation!AG84</f>
        <v>0</v>
      </c>
      <c r="J137" s="37" t="e">
        <f t="shared" si="3"/>
        <v>#REF!</v>
      </c>
    </row>
    <row r="138" spans="1:10" ht="24.75">
      <c r="A138" s="40" t="s">
        <v>227</v>
      </c>
      <c r="B138" s="34" t="s">
        <v>228</v>
      </c>
      <c r="C138" s="35">
        <f>Admin!M83</f>
        <v>0</v>
      </c>
      <c r="D138" s="35">
        <f>'Comm. &amp; Pers. Dev.'!O81</f>
        <v>0</v>
      </c>
      <c r="E138" s="35">
        <f>Development!AC91</f>
        <v>0</v>
      </c>
      <c r="F138" s="35">
        <f>Energy!AK81</f>
        <v>0</v>
      </c>
      <c r="G138" s="35">
        <f>'Head Start'!Y73</f>
        <v>8200</v>
      </c>
      <c r="H138" s="35">
        <f>Nutrition!AE84</f>
        <v>0</v>
      </c>
      <c r="I138" s="35">
        <f>Transporation!AG85</f>
        <v>0</v>
      </c>
      <c r="J138" s="37">
        <f t="shared" si="3"/>
        <v>8200</v>
      </c>
    </row>
    <row r="139" spans="1:10" ht="24.75">
      <c r="A139" s="40" t="s">
        <v>229</v>
      </c>
      <c r="B139" s="34" t="s">
        <v>230</v>
      </c>
      <c r="C139" s="35">
        <v>0</v>
      </c>
      <c r="D139" s="35">
        <f>'Comm. &amp; Pers. Dev.'!O82</f>
        <v>0</v>
      </c>
      <c r="E139" s="35">
        <v>0</v>
      </c>
      <c r="F139" s="35">
        <f>Energy!AK82</f>
        <v>0</v>
      </c>
      <c r="G139" s="35">
        <f>'Head Start'!Y74</f>
        <v>57311.040000000001</v>
      </c>
      <c r="H139" s="35">
        <f>Nutrition!AE85</f>
        <v>0</v>
      </c>
      <c r="I139" s="35">
        <f>Transporation!AG86</f>
        <v>0</v>
      </c>
      <c r="J139" s="37">
        <f t="shared" si="3"/>
        <v>57311.040000000001</v>
      </c>
    </row>
    <row r="140" spans="1:10" ht="24.75">
      <c r="A140" s="40" t="s">
        <v>231</v>
      </c>
      <c r="B140" s="34" t="s">
        <v>232</v>
      </c>
      <c r="C140" s="35">
        <f>Admin!M84</f>
        <v>0</v>
      </c>
      <c r="D140" s="35">
        <f>'Comm. &amp; Pers. Dev.'!O83</f>
        <v>0</v>
      </c>
      <c r="E140" s="35">
        <f>Development!AC92</f>
        <v>0</v>
      </c>
      <c r="F140" s="35">
        <f>Energy!AK83</f>
        <v>0</v>
      </c>
      <c r="G140" s="35">
        <f>'Head Start'!Y75</f>
        <v>0</v>
      </c>
      <c r="H140" s="35">
        <f>Nutrition!AE86</f>
        <v>0</v>
      </c>
      <c r="I140" s="35">
        <f>Transporation!AG87</f>
        <v>0</v>
      </c>
      <c r="J140" s="37">
        <f t="shared" si="3"/>
        <v>0</v>
      </c>
    </row>
    <row r="141" spans="1:10" ht="24.75">
      <c r="A141" s="40" t="s">
        <v>233</v>
      </c>
      <c r="B141" s="16" t="s">
        <v>234</v>
      </c>
      <c r="C141" s="35">
        <v>0</v>
      </c>
      <c r="D141" s="35">
        <f>'Comm. &amp; Pers. Dev.'!O84</f>
        <v>0</v>
      </c>
      <c r="E141" s="35">
        <v>0</v>
      </c>
      <c r="F141" s="35">
        <v>0</v>
      </c>
      <c r="G141" s="35">
        <f>'Head Start'!Y76</f>
        <v>1800</v>
      </c>
      <c r="H141" s="35">
        <v>0</v>
      </c>
      <c r="I141" s="35">
        <v>0</v>
      </c>
      <c r="J141" s="37">
        <f t="shared" si="3"/>
        <v>1800</v>
      </c>
    </row>
    <row r="142" spans="1:10" ht="24.75">
      <c r="A142" s="40" t="s">
        <v>235</v>
      </c>
      <c r="B142" s="34" t="s">
        <v>236</v>
      </c>
      <c r="C142" s="35">
        <f>Admin!M85</f>
        <v>0</v>
      </c>
      <c r="D142" s="35">
        <f>'Comm. &amp; Pers. Dev.'!O85</f>
        <v>7960</v>
      </c>
      <c r="E142" s="35">
        <f>Development!AC93</f>
        <v>4500</v>
      </c>
      <c r="F142" s="35">
        <f>Energy!AK84</f>
        <v>0</v>
      </c>
      <c r="G142" s="35">
        <f>'Head Start'!Y77</f>
        <v>220052.08</v>
      </c>
      <c r="H142" s="35">
        <f>Nutrition!AE87</f>
        <v>0</v>
      </c>
      <c r="I142" s="35">
        <f>Transporation!AG88</f>
        <v>0</v>
      </c>
      <c r="J142" s="37">
        <f t="shared" si="3"/>
        <v>232512.08</v>
      </c>
    </row>
    <row r="143" spans="1:10" ht="24.75">
      <c r="A143" s="40" t="s">
        <v>237</v>
      </c>
      <c r="B143" s="4" t="s">
        <v>238</v>
      </c>
      <c r="C143" s="35">
        <f>Admin!M86</f>
        <v>0</v>
      </c>
      <c r="D143" s="35">
        <v>0</v>
      </c>
      <c r="E143" s="35">
        <f>Development!AC94</f>
        <v>0</v>
      </c>
      <c r="F143" s="35">
        <f>Energy!AK85</f>
        <v>0</v>
      </c>
      <c r="G143" s="35">
        <f>'Head Start'!Y78</f>
        <v>30600</v>
      </c>
      <c r="H143" s="35">
        <f>Nutrition!AE88</f>
        <v>0</v>
      </c>
      <c r="I143" s="35">
        <v>0</v>
      </c>
      <c r="J143" s="37">
        <f t="shared" si="3"/>
        <v>30600</v>
      </c>
    </row>
    <row r="144" spans="1:10" ht="24.75">
      <c r="A144" s="40" t="s">
        <v>239</v>
      </c>
      <c r="B144" s="4" t="s">
        <v>240</v>
      </c>
      <c r="C144" s="35">
        <v>0</v>
      </c>
      <c r="D144" s="35">
        <v>0</v>
      </c>
      <c r="E144" s="35">
        <v>0</v>
      </c>
      <c r="F144" s="35">
        <v>0</v>
      </c>
      <c r="G144" s="35">
        <f>'Head Start'!Y79</f>
        <v>500</v>
      </c>
      <c r="H144" s="35">
        <f>Nutrition!AE89</f>
        <v>0</v>
      </c>
      <c r="I144" s="35">
        <v>0</v>
      </c>
      <c r="J144" s="37">
        <f t="shared" ref="J144:J171" si="4">SUM(C144:I144)</f>
        <v>500</v>
      </c>
    </row>
    <row r="145" spans="1:10" ht="24.75">
      <c r="A145" s="40" t="s">
        <v>241</v>
      </c>
      <c r="B145" s="4" t="s">
        <v>242</v>
      </c>
      <c r="C145" s="35">
        <f>Admin!M87</f>
        <v>0</v>
      </c>
      <c r="D145" s="35">
        <f>'Comm. &amp; Pers. Dev.'!O86</f>
        <v>0</v>
      </c>
      <c r="E145" s="35">
        <f>Development!AC95</f>
        <v>0</v>
      </c>
      <c r="F145" s="35">
        <v>0</v>
      </c>
      <c r="G145" s="35">
        <f>'Head Start'!Y80</f>
        <v>14199</v>
      </c>
      <c r="H145" s="35">
        <f>Nutrition!AE90</f>
        <v>0</v>
      </c>
      <c r="I145" s="35">
        <v>0</v>
      </c>
      <c r="J145" s="37">
        <f t="shared" si="4"/>
        <v>14199</v>
      </c>
    </row>
    <row r="146" spans="1:10" ht="24.75">
      <c r="A146" s="40" t="s">
        <v>243</v>
      </c>
      <c r="B146" s="4" t="s">
        <v>244</v>
      </c>
      <c r="C146" s="35">
        <f>Admin!M88</f>
        <v>0</v>
      </c>
      <c r="D146" s="35">
        <f>'Comm. &amp; Pers. Dev.'!O87</f>
        <v>0</v>
      </c>
      <c r="E146" s="35">
        <f>Development!AC96</f>
        <v>0</v>
      </c>
      <c r="F146" s="35">
        <v>0</v>
      </c>
      <c r="G146" s="35">
        <f>'Head Start'!Y81</f>
        <v>1500</v>
      </c>
      <c r="H146" s="35">
        <f>Nutrition!AE91</f>
        <v>0</v>
      </c>
      <c r="I146" s="35">
        <v>0</v>
      </c>
      <c r="J146" s="37">
        <f t="shared" si="4"/>
        <v>1500</v>
      </c>
    </row>
    <row r="147" spans="1:10" ht="24.75">
      <c r="A147" s="40" t="s">
        <v>245</v>
      </c>
      <c r="B147" s="16" t="s">
        <v>246</v>
      </c>
      <c r="C147" s="35">
        <v>0</v>
      </c>
      <c r="D147" s="35">
        <v>0</v>
      </c>
      <c r="E147" s="35">
        <v>0</v>
      </c>
      <c r="F147" s="35">
        <v>0</v>
      </c>
      <c r="G147" s="35">
        <f>'Head Start'!Y82</f>
        <v>2600</v>
      </c>
      <c r="H147" s="35">
        <v>0</v>
      </c>
      <c r="I147" s="35">
        <v>0</v>
      </c>
      <c r="J147" s="37">
        <f t="shared" si="4"/>
        <v>2600</v>
      </c>
    </row>
    <row r="148" spans="1:10" ht="24.75">
      <c r="A148" s="40" t="s">
        <v>247</v>
      </c>
      <c r="B148" s="16" t="s">
        <v>248</v>
      </c>
      <c r="C148" s="35">
        <v>0</v>
      </c>
      <c r="D148" s="35">
        <v>0</v>
      </c>
      <c r="E148" s="35">
        <v>0</v>
      </c>
      <c r="F148" s="35">
        <v>0</v>
      </c>
      <c r="G148" s="35">
        <f>'Head Start'!Y83</f>
        <v>6500</v>
      </c>
      <c r="H148" s="35">
        <v>0</v>
      </c>
      <c r="I148" s="35">
        <v>0</v>
      </c>
      <c r="J148" s="37">
        <f t="shared" si="4"/>
        <v>6500</v>
      </c>
    </row>
    <row r="149" spans="1:10" ht="24.75">
      <c r="A149" s="40" t="s">
        <v>249</v>
      </c>
      <c r="B149" s="4" t="s">
        <v>250</v>
      </c>
      <c r="C149" s="35">
        <v>0</v>
      </c>
      <c r="D149" s="35">
        <f>'Comm. &amp; Pers. Dev.'!O88</f>
        <v>0</v>
      </c>
      <c r="E149" s="35">
        <f>Development!AC97</f>
        <v>0</v>
      </c>
      <c r="F149" s="35">
        <v>0</v>
      </c>
      <c r="G149" s="35">
        <f>'Head Start'!Y84</f>
        <v>4500</v>
      </c>
      <c r="H149" s="35">
        <f>Nutrition!AE92</f>
        <v>0</v>
      </c>
      <c r="I149" s="35">
        <v>0</v>
      </c>
      <c r="J149" s="37">
        <f t="shared" si="4"/>
        <v>4500</v>
      </c>
    </row>
    <row r="150" spans="1:10" ht="24.75">
      <c r="A150" s="40" t="s">
        <v>251</v>
      </c>
      <c r="B150" s="16" t="s">
        <v>252</v>
      </c>
      <c r="C150" s="35">
        <v>0</v>
      </c>
      <c r="D150" s="35">
        <v>0</v>
      </c>
      <c r="E150" s="35">
        <v>0</v>
      </c>
      <c r="F150" s="35">
        <v>0</v>
      </c>
      <c r="G150" s="35">
        <f>'Head Start'!Y85</f>
        <v>1500</v>
      </c>
      <c r="H150" s="35">
        <v>0</v>
      </c>
      <c r="I150" s="35">
        <v>0</v>
      </c>
      <c r="J150" s="37">
        <f t="shared" si="4"/>
        <v>1500</v>
      </c>
    </row>
    <row r="151" spans="1:10" ht="24.75">
      <c r="A151" s="40" t="s">
        <v>253</v>
      </c>
      <c r="B151" s="16" t="s">
        <v>254</v>
      </c>
      <c r="C151" s="35">
        <v>0</v>
      </c>
      <c r="D151" s="35">
        <f>'Comm. &amp; Pers. Dev.'!O89</f>
        <v>0</v>
      </c>
      <c r="E151" s="35">
        <f>Development!AC98</f>
        <v>165996</v>
      </c>
      <c r="F151" s="35">
        <f>Energy!AK86</f>
        <v>3250777.3200000003</v>
      </c>
      <c r="G151" s="35">
        <f>'Head Start'!Y86</f>
        <v>0</v>
      </c>
      <c r="H151" s="35">
        <v>0</v>
      </c>
      <c r="I151" s="35">
        <v>0</v>
      </c>
      <c r="J151" s="37">
        <f t="shared" si="4"/>
        <v>3416773.3200000003</v>
      </c>
    </row>
    <row r="152" spans="1:10" ht="24.75">
      <c r="A152" s="40" t="s">
        <v>255</v>
      </c>
      <c r="B152" s="4" t="s">
        <v>256</v>
      </c>
      <c r="C152" s="35">
        <v>0</v>
      </c>
      <c r="D152" s="35">
        <v>0</v>
      </c>
      <c r="E152" s="35">
        <v>0</v>
      </c>
      <c r="F152" s="35">
        <f>Energy!AK88</f>
        <v>241442.5</v>
      </c>
      <c r="G152" s="35">
        <v>0</v>
      </c>
      <c r="H152" s="35">
        <v>0</v>
      </c>
      <c r="I152" s="35">
        <v>0</v>
      </c>
      <c r="J152" s="37">
        <f t="shared" si="4"/>
        <v>241442.5</v>
      </c>
    </row>
    <row r="153" spans="1:10" ht="24.75">
      <c r="A153" s="40" t="s">
        <v>257</v>
      </c>
      <c r="B153" s="4" t="s">
        <v>258</v>
      </c>
      <c r="C153" s="35">
        <f>Admin!M90</f>
        <v>0</v>
      </c>
      <c r="D153" s="35">
        <v>0</v>
      </c>
      <c r="E153" s="35">
        <f>Development!AC99</f>
        <v>4745</v>
      </c>
      <c r="F153" s="35">
        <v>0</v>
      </c>
      <c r="G153" s="35">
        <f>'Head Start'!Y87</f>
        <v>0</v>
      </c>
      <c r="H153" s="35">
        <f>Nutrition!AE93</f>
        <v>0</v>
      </c>
      <c r="I153" s="35">
        <v>0</v>
      </c>
      <c r="J153" s="37">
        <f t="shared" si="4"/>
        <v>4745</v>
      </c>
    </row>
    <row r="154" spans="1:10" ht="24.75">
      <c r="A154" s="40" t="s">
        <v>257</v>
      </c>
      <c r="B154" s="4" t="s">
        <v>259</v>
      </c>
      <c r="C154" s="35">
        <v>0</v>
      </c>
      <c r="D154" s="35">
        <v>0</v>
      </c>
      <c r="E154" s="35">
        <v>0</v>
      </c>
      <c r="F154" s="35">
        <f>Energy!AK89</f>
        <v>0</v>
      </c>
      <c r="G154" s="35">
        <v>0</v>
      </c>
      <c r="H154" s="35">
        <v>0</v>
      </c>
      <c r="I154" s="35">
        <v>0</v>
      </c>
      <c r="J154" s="37">
        <f t="shared" si="4"/>
        <v>0</v>
      </c>
    </row>
    <row r="155" spans="1:10" ht="24.75">
      <c r="A155" s="40" t="s">
        <v>260</v>
      </c>
      <c r="B155" s="4" t="s">
        <v>261</v>
      </c>
      <c r="C155" s="35">
        <v>0</v>
      </c>
      <c r="D155" s="35">
        <v>0</v>
      </c>
      <c r="E155" s="35">
        <v>0</v>
      </c>
      <c r="F155" s="35">
        <f>Energy!AK90</f>
        <v>0</v>
      </c>
      <c r="G155" s="35">
        <v>0</v>
      </c>
      <c r="H155" s="35">
        <v>0</v>
      </c>
      <c r="I155" s="35">
        <v>0</v>
      </c>
      <c r="J155" s="37">
        <f t="shared" si="4"/>
        <v>0</v>
      </c>
    </row>
    <row r="156" spans="1:10" ht="24.75">
      <c r="A156" s="40" t="s">
        <v>262</v>
      </c>
      <c r="B156" s="16" t="s">
        <v>263</v>
      </c>
      <c r="C156" s="35">
        <v>0</v>
      </c>
      <c r="D156" s="35">
        <v>0</v>
      </c>
      <c r="E156" s="35">
        <f>Development!AC100</f>
        <v>27058</v>
      </c>
      <c r="F156" s="35">
        <v>0</v>
      </c>
      <c r="G156" s="35">
        <f>'Head Start'!Y88</f>
        <v>30000</v>
      </c>
      <c r="H156" s="35">
        <v>0</v>
      </c>
      <c r="I156" s="35">
        <v>0</v>
      </c>
      <c r="J156" s="37">
        <f t="shared" si="4"/>
        <v>57058</v>
      </c>
    </row>
    <row r="157" spans="1:10" ht="24.75">
      <c r="A157" s="40" t="s">
        <v>264</v>
      </c>
      <c r="B157" s="33" t="s">
        <v>265</v>
      </c>
      <c r="C157" s="35">
        <v>0</v>
      </c>
      <c r="D157" s="35">
        <v>0</v>
      </c>
      <c r="E157" s="35">
        <f>Development!AC101</f>
        <v>0</v>
      </c>
      <c r="F157" s="35">
        <v>0</v>
      </c>
      <c r="G157" s="35">
        <v>0</v>
      </c>
      <c r="H157" s="35">
        <v>0</v>
      </c>
      <c r="I157" s="35">
        <v>0</v>
      </c>
      <c r="J157" s="37">
        <f t="shared" si="4"/>
        <v>0</v>
      </c>
    </row>
    <row r="158" spans="1:10" ht="24.75">
      <c r="A158" s="40" t="s">
        <v>266</v>
      </c>
      <c r="B158" s="41" t="s">
        <v>267</v>
      </c>
      <c r="C158" s="35">
        <v>0</v>
      </c>
      <c r="D158" s="35">
        <f>'Comm. &amp; Pers. Dev.'!O91</f>
        <v>7600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7">
        <f t="shared" si="4"/>
        <v>7600</v>
      </c>
    </row>
    <row r="159" spans="1:10" ht="24.75">
      <c r="A159" s="40" t="s">
        <v>268</v>
      </c>
      <c r="B159" s="33" t="s">
        <v>269</v>
      </c>
      <c r="C159" s="35">
        <v>0</v>
      </c>
      <c r="D159" s="35">
        <v>0</v>
      </c>
      <c r="E159" s="35">
        <f>Development!AC102</f>
        <v>15000</v>
      </c>
      <c r="F159" s="35">
        <v>0</v>
      </c>
      <c r="G159" s="35">
        <v>0</v>
      </c>
      <c r="H159" s="35">
        <v>0</v>
      </c>
      <c r="I159" s="35">
        <v>0</v>
      </c>
      <c r="J159" s="37">
        <f t="shared" si="4"/>
        <v>15000</v>
      </c>
    </row>
    <row r="160" spans="1:10" ht="24.75">
      <c r="A160" s="40" t="s">
        <v>270</v>
      </c>
      <c r="B160" s="16" t="s">
        <v>271</v>
      </c>
      <c r="C160" s="35">
        <v>0</v>
      </c>
      <c r="D160" s="35">
        <v>0</v>
      </c>
      <c r="E160" s="35">
        <v>0</v>
      </c>
      <c r="F160" s="35">
        <v>0</v>
      </c>
      <c r="G160" s="35">
        <f>'Head Start'!Y89</f>
        <v>0</v>
      </c>
      <c r="H160" s="35">
        <v>0</v>
      </c>
      <c r="I160" s="35">
        <v>0</v>
      </c>
      <c r="J160" s="37">
        <f t="shared" si="4"/>
        <v>0</v>
      </c>
    </row>
    <row r="161" spans="1:10" ht="24.75">
      <c r="A161" s="40" t="s">
        <v>272</v>
      </c>
      <c r="B161" s="4" t="s">
        <v>273</v>
      </c>
      <c r="C161" s="35">
        <v>0</v>
      </c>
      <c r="D161" s="35">
        <v>0</v>
      </c>
      <c r="E161" s="35">
        <f>Development!AC103</f>
        <v>0</v>
      </c>
      <c r="F161" s="35">
        <v>0</v>
      </c>
      <c r="G161" s="35">
        <f>'Head Start'!Y90</f>
        <v>0</v>
      </c>
      <c r="H161" s="35">
        <f>Nutrition!AE94</f>
        <v>0</v>
      </c>
      <c r="I161" s="35">
        <v>0</v>
      </c>
      <c r="J161" s="37">
        <f t="shared" si="4"/>
        <v>0</v>
      </c>
    </row>
    <row r="162" spans="1:10" ht="24.75">
      <c r="A162" s="40" t="s">
        <v>274</v>
      </c>
      <c r="B162" s="34" t="s">
        <v>275</v>
      </c>
      <c r="C162" s="35">
        <v>0</v>
      </c>
      <c r="D162" s="35">
        <v>0</v>
      </c>
      <c r="E162" s="35">
        <f>Development!AC104</f>
        <v>0</v>
      </c>
      <c r="F162" s="35">
        <v>0</v>
      </c>
      <c r="G162" s="35">
        <f>'Head Start'!Y91</f>
        <v>0</v>
      </c>
      <c r="H162" s="35">
        <f>Nutrition!AE95</f>
        <v>0</v>
      </c>
      <c r="I162" s="35">
        <f>Transporation!AG90</f>
        <v>0</v>
      </c>
      <c r="J162" s="37">
        <f t="shared" si="4"/>
        <v>0</v>
      </c>
    </row>
    <row r="163" spans="1:10" ht="24.75">
      <c r="A163" s="40" t="s">
        <v>276</v>
      </c>
      <c r="B163" s="16" t="s">
        <v>277</v>
      </c>
      <c r="C163" s="35">
        <v>0</v>
      </c>
      <c r="D163" s="35">
        <v>0</v>
      </c>
      <c r="E163" s="35">
        <v>0</v>
      </c>
      <c r="F163" s="35">
        <v>0</v>
      </c>
      <c r="G163" s="35">
        <f>'Head Start'!Y92</f>
        <v>30585</v>
      </c>
      <c r="H163" s="35">
        <v>0</v>
      </c>
      <c r="I163" s="35">
        <v>0</v>
      </c>
      <c r="J163" s="37">
        <f t="shared" si="4"/>
        <v>30585</v>
      </c>
    </row>
    <row r="164" spans="1:10" ht="24.75">
      <c r="A164" s="40" t="s">
        <v>278</v>
      </c>
      <c r="B164" s="16" t="s">
        <v>279</v>
      </c>
      <c r="C164" s="35">
        <v>0</v>
      </c>
      <c r="D164" s="35">
        <v>0</v>
      </c>
      <c r="E164" s="35">
        <f>Development!AC105</f>
        <v>0</v>
      </c>
      <c r="F164" s="35">
        <v>0</v>
      </c>
      <c r="G164" s="35">
        <f>'Head Start'!Y93</f>
        <v>720041</v>
      </c>
      <c r="H164" s="35">
        <v>0</v>
      </c>
      <c r="I164" s="35">
        <v>0</v>
      </c>
      <c r="J164" s="37">
        <f t="shared" si="4"/>
        <v>720041</v>
      </c>
    </row>
    <row r="165" spans="1:10" ht="24.75">
      <c r="A165" s="40" t="s">
        <v>280</v>
      </c>
      <c r="B165" s="4" t="s">
        <v>281</v>
      </c>
      <c r="C165" s="35">
        <v>0</v>
      </c>
      <c r="D165" s="35">
        <v>0</v>
      </c>
      <c r="E165" s="35">
        <f>Development!AC106</f>
        <v>127932</v>
      </c>
      <c r="F165" s="35">
        <v>0</v>
      </c>
      <c r="G165" s="35">
        <f>'Head Start'!Y94</f>
        <v>1990</v>
      </c>
      <c r="H165" s="35">
        <f>Nutrition!AE96</f>
        <v>0</v>
      </c>
      <c r="I165" s="35">
        <v>0</v>
      </c>
      <c r="J165" s="37">
        <f t="shared" si="4"/>
        <v>129922</v>
      </c>
    </row>
    <row r="166" spans="1:10" ht="24.75">
      <c r="A166" s="40" t="s">
        <v>282</v>
      </c>
      <c r="B166" s="34" t="s">
        <v>283</v>
      </c>
      <c r="C166" s="35">
        <v>0</v>
      </c>
      <c r="D166" s="35">
        <v>0</v>
      </c>
      <c r="E166" s="35">
        <f>Development!AC107</f>
        <v>34000</v>
      </c>
      <c r="F166" s="35">
        <v>0</v>
      </c>
      <c r="G166" s="35">
        <f>'Head Start'!Y95</f>
        <v>19500</v>
      </c>
      <c r="H166" s="35">
        <v>0</v>
      </c>
      <c r="I166" s="35">
        <f>Transporation!AG91</f>
        <v>0</v>
      </c>
      <c r="J166" s="37">
        <f t="shared" si="4"/>
        <v>53500</v>
      </c>
    </row>
    <row r="167" spans="1:10" ht="24.75">
      <c r="A167" s="40" t="s">
        <v>284</v>
      </c>
      <c r="B167" s="16" t="s">
        <v>285</v>
      </c>
      <c r="C167" s="35">
        <v>0</v>
      </c>
      <c r="D167" s="35">
        <v>0</v>
      </c>
      <c r="E167" s="35">
        <v>0</v>
      </c>
      <c r="F167" s="35">
        <v>0</v>
      </c>
      <c r="G167" s="35">
        <f>'Head Start'!Y96</f>
        <v>195000</v>
      </c>
      <c r="H167" s="35">
        <v>0</v>
      </c>
      <c r="I167" s="35">
        <v>0</v>
      </c>
      <c r="J167" s="37">
        <f t="shared" si="4"/>
        <v>195000</v>
      </c>
    </row>
    <row r="168" spans="1:10" ht="24.75">
      <c r="A168" s="40" t="s">
        <v>286</v>
      </c>
      <c r="B168" s="16" t="s">
        <v>287</v>
      </c>
      <c r="C168" s="35">
        <v>0</v>
      </c>
      <c r="D168" s="35">
        <v>0</v>
      </c>
      <c r="E168" s="35">
        <v>0</v>
      </c>
      <c r="F168" s="35">
        <v>0</v>
      </c>
      <c r="G168" s="35">
        <f>'Head Start'!Y97</f>
        <v>2000</v>
      </c>
      <c r="H168" s="35">
        <v>0</v>
      </c>
      <c r="I168" s="35">
        <v>0</v>
      </c>
      <c r="J168" s="37">
        <f t="shared" si="4"/>
        <v>2000</v>
      </c>
    </row>
    <row r="169" spans="1:10" ht="24.75">
      <c r="A169" s="40" t="s">
        <v>288</v>
      </c>
      <c r="B169" s="16" t="s">
        <v>289</v>
      </c>
      <c r="C169" s="35">
        <v>0</v>
      </c>
      <c r="D169" s="35">
        <v>0</v>
      </c>
      <c r="E169" s="35">
        <v>0</v>
      </c>
      <c r="F169" s="35">
        <v>0</v>
      </c>
      <c r="G169" s="35">
        <f>'Head Start'!Y98</f>
        <v>0</v>
      </c>
      <c r="H169" s="35">
        <v>0</v>
      </c>
      <c r="I169" s="35">
        <v>0</v>
      </c>
      <c r="J169" s="37">
        <f t="shared" si="4"/>
        <v>0</v>
      </c>
    </row>
    <row r="170" spans="1:10" ht="24.75">
      <c r="A170" s="40" t="s">
        <v>290</v>
      </c>
      <c r="B170" s="4" t="s">
        <v>291</v>
      </c>
      <c r="C170" s="35">
        <v>0</v>
      </c>
      <c r="D170" s="35">
        <v>0</v>
      </c>
      <c r="E170" s="35">
        <f>Development!AC108</f>
        <v>0</v>
      </c>
      <c r="F170" s="35">
        <v>0</v>
      </c>
      <c r="G170" s="35">
        <f>'Head Start'!Y99</f>
        <v>0</v>
      </c>
      <c r="H170" s="35">
        <f>Nutrition!AE97</f>
        <v>0</v>
      </c>
      <c r="I170" s="35">
        <v>0</v>
      </c>
      <c r="J170" s="37">
        <f t="shared" si="4"/>
        <v>0</v>
      </c>
    </row>
    <row r="171" spans="1:10" ht="24.75">
      <c r="A171" s="40" t="s">
        <v>292</v>
      </c>
      <c r="B171" s="4" t="s">
        <v>293</v>
      </c>
      <c r="C171" s="35">
        <v>0</v>
      </c>
      <c r="D171" s="35">
        <v>0</v>
      </c>
      <c r="E171" s="35">
        <v>0</v>
      </c>
      <c r="F171" s="35">
        <v>0</v>
      </c>
      <c r="G171" s="35">
        <f>'Head Start'!Y100</f>
        <v>500</v>
      </c>
      <c r="H171" s="35">
        <f>Nutrition!AE98</f>
        <v>0</v>
      </c>
      <c r="I171" s="35">
        <v>0</v>
      </c>
      <c r="J171" s="37">
        <f t="shared" si="4"/>
        <v>500</v>
      </c>
    </row>
    <row r="172" spans="1:10">
      <c r="C172" s="35"/>
      <c r="D172" s="35"/>
      <c r="E172" s="35"/>
      <c r="F172" s="35"/>
      <c r="G172" s="35"/>
      <c r="H172" s="35"/>
      <c r="I172" s="35"/>
      <c r="J172" s="37"/>
    </row>
    <row r="173" spans="1:10">
      <c r="C173" s="35"/>
      <c r="D173" s="35"/>
      <c r="E173" s="35"/>
      <c r="F173" s="35"/>
      <c r="G173" s="35"/>
      <c r="H173" s="35"/>
      <c r="I173" s="35"/>
      <c r="J173" s="37"/>
    </row>
    <row r="174" spans="1:10">
      <c r="C174" s="35"/>
      <c r="D174" s="35"/>
      <c r="E174" s="35"/>
      <c r="F174" s="35"/>
      <c r="G174" s="35"/>
      <c r="H174" s="35"/>
      <c r="I174" s="35"/>
      <c r="J174" s="37"/>
    </row>
    <row r="175" spans="1:10">
      <c r="C175" s="35"/>
      <c r="D175" s="35"/>
      <c r="E175" s="35"/>
      <c r="F175" s="35"/>
      <c r="G175" s="35"/>
      <c r="H175" s="35"/>
      <c r="I175" s="35"/>
      <c r="J175" s="37"/>
    </row>
    <row r="176" spans="1:10">
      <c r="C176" s="35"/>
      <c r="D176" s="35"/>
      <c r="E176" s="35"/>
      <c r="F176" s="35"/>
      <c r="G176" s="35"/>
      <c r="H176" s="35"/>
      <c r="I176" s="35"/>
      <c r="J176" s="37"/>
    </row>
    <row r="177" spans="1:10">
      <c r="C177" s="35"/>
      <c r="D177" s="35"/>
      <c r="E177" s="35"/>
      <c r="F177" s="35"/>
      <c r="G177" s="35"/>
      <c r="H177" s="35"/>
      <c r="I177" s="35"/>
      <c r="J177" s="37"/>
    </row>
    <row r="178" spans="1:10" ht="15.75" thickBot="1">
      <c r="A178" s="152" t="s">
        <v>294</v>
      </c>
      <c r="B178" s="152"/>
      <c r="C178" s="36">
        <f>SUM(C79:C173)</f>
        <v>1007981.62</v>
      </c>
      <c r="D178" s="36">
        <f t="shared" ref="D178:J178" si="5">SUM(D79:D173)</f>
        <v>302811.5</v>
      </c>
      <c r="E178" s="36">
        <f t="shared" si="5"/>
        <v>696741.01</v>
      </c>
      <c r="F178" s="36" t="e">
        <f t="shared" si="5"/>
        <v>#REF!</v>
      </c>
      <c r="G178" s="36" t="e">
        <f t="shared" si="5"/>
        <v>#REF!</v>
      </c>
      <c r="H178" s="36">
        <f t="shared" si="5"/>
        <v>0</v>
      </c>
      <c r="I178" s="36">
        <f t="shared" si="5"/>
        <v>132531</v>
      </c>
      <c r="J178" s="38" t="e">
        <f t="shared" si="5"/>
        <v>#REF!</v>
      </c>
    </row>
    <row r="179" spans="1:10" ht="15.75" thickTop="1">
      <c r="C179" s="35"/>
      <c r="D179" s="35"/>
      <c r="E179" s="35"/>
      <c r="F179" s="35"/>
      <c r="G179" s="35"/>
      <c r="H179" s="35"/>
      <c r="I179" s="35"/>
      <c r="J179" s="35"/>
    </row>
    <row r="180" spans="1:10">
      <c r="C180" s="35"/>
      <c r="D180" s="35"/>
      <c r="E180" s="35"/>
      <c r="F180" s="35"/>
      <c r="G180" s="35"/>
      <c r="H180" s="35"/>
      <c r="I180" s="35"/>
      <c r="J180" s="35"/>
    </row>
    <row r="181" spans="1:10">
      <c r="A181" s="141" t="s">
        <v>295</v>
      </c>
      <c r="B181" s="141"/>
      <c r="C181" s="149" t="e">
        <f>C65-C178</f>
        <v>#REF!</v>
      </c>
      <c r="D181" s="149" t="e">
        <f t="shared" ref="D181:J181" si="6">D65-D178</f>
        <v>#REF!</v>
      </c>
      <c r="E181" s="149" t="e">
        <f t="shared" si="6"/>
        <v>#REF!</v>
      </c>
      <c r="F181" s="149" t="e">
        <f t="shared" si="6"/>
        <v>#REF!</v>
      </c>
      <c r="G181" s="149" t="e">
        <f t="shared" si="6"/>
        <v>#REF!</v>
      </c>
      <c r="H181" s="149" t="e">
        <f t="shared" si="6"/>
        <v>#REF!</v>
      </c>
      <c r="I181" s="149" t="e">
        <f t="shared" si="6"/>
        <v>#REF!</v>
      </c>
      <c r="J181" s="149" t="e">
        <f t="shared" si="6"/>
        <v>#REF!</v>
      </c>
    </row>
    <row r="182" spans="1:10" ht="15.75" thickBot="1">
      <c r="A182" s="142"/>
      <c r="B182" s="142"/>
      <c r="C182" s="150"/>
      <c r="D182" s="150"/>
      <c r="E182" s="150"/>
      <c r="F182" s="150"/>
      <c r="G182" s="150"/>
      <c r="H182" s="150"/>
      <c r="I182" s="150"/>
      <c r="J182" s="150"/>
    </row>
    <row r="183" spans="1:10" ht="15.75" thickTop="1">
      <c r="C183" s="35"/>
      <c r="D183" s="35"/>
      <c r="E183" s="35"/>
      <c r="F183" s="35"/>
      <c r="G183" s="35"/>
      <c r="H183" s="35"/>
      <c r="I183" s="35"/>
      <c r="J183" s="35"/>
    </row>
    <row r="184" spans="1:10">
      <c r="C184" s="35"/>
      <c r="D184" s="35"/>
      <c r="E184" s="35"/>
      <c r="F184" s="35"/>
      <c r="G184" s="35"/>
      <c r="H184" s="35"/>
      <c r="I184" s="35"/>
      <c r="J184" s="35"/>
    </row>
    <row r="185" spans="1:10">
      <c r="C185" s="35"/>
      <c r="D185" s="35"/>
      <c r="E185" s="35"/>
      <c r="F185" s="35"/>
      <c r="G185" s="35"/>
      <c r="H185" s="35"/>
      <c r="I185" s="35"/>
      <c r="J185" s="35"/>
    </row>
  </sheetData>
  <mergeCells count="32">
    <mergeCell ref="J181:J182"/>
    <mergeCell ref="A78:J78"/>
    <mergeCell ref="A178:B178"/>
    <mergeCell ref="A181:B182"/>
    <mergeCell ref="C181:C182"/>
    <mergeCell ref="D181:D182"/>
    <mergeCell ref="E181:E182"/>
    <mergeCell ref="F181:F182"/>
    <mergeCell ref="G181:G182"/>
    <mergeCell ref="H181:H182"/>
    <mergeCell ref="I181:I182"/>
    <mergeCell ref="F69:F70"/>
    <mergeCell ref="G69:G70"/>
    <mergeCell ref="H69:H70"/>
    <mergeCell ref="I69:I70"/>
    <mergeCell ref="J69:J70"/>
    <mergeCell ref="A65:B65"/>
    <mergeCell ref="A69:B70"/>
    <mergeCell ref="C69:C70"/>
    <mergeCell ref="D69:D70"/>
    <mergeCell ref="E69:E70"/>
    <mergeCell ref="G1:G2"/>
    <mergeCell ref="I1:I2"/>
    <mergeCell ref="J1:K2"/>
    <mergeCell ref="A3:J3"/>
    <mergeCell ref="A4:J4"/>
    <mergeCell ref="A1:B2"/>
    <mergeCell ref="C1:C2"/>
    <mergeCell ref="H1:H2"/>
    <mergeCell ref="D1:D2"/>
    <mergeCell ref="E1:E2"/>
    <mergeCell ref="F1:F2"/>
  </mergeCells>
  <phoneticPr fontId="17" type="noConversion"/>
  <conditionalFormatting sqref="A5:J64">
    <cfRule type="expression" dxfId="30" priority="2">
      <formula>MOD(ROW(),2)=1</formula>
    </cfRule>
  </conditionalFormatting>
  <conditionalFormatting sqref="A79:J173">
    <cfRule type="expression" dxfId="29" priority="1">
      <formula>MOD(ROW(),2)=1</formula>
    </cfRule>
  </conditionalFormatting>
  <pageMargins left="0.7" right="0.7" top="0.75" bottom="0.75" header="0.3" footer="0.3"/>
  <pageSetup orientation="landscape" r:id="rId1"/>
  <headerFooter>
    <oddHeader>&amp;LCAPCIL&amp;R&amp;12Agency-Wide
Proposed Budget 2020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3320-6D82-401F-841D-15E953B8EA40}">
  <sheetPr codeName="Sheet13"/>
  <dimension ref="A1:E83"/>
  <sheetViews>
    <sheetView workbookViewId="0"/>
  </sheetViews>
  <sheetFormatPr defaultColWidth="9.140625" defaultRowHeight="15"/>
  <cols>
    <col min="3" max="3" width="34.42578125" customWidth="1"/>
  </cols>
  <sheetData>
    <row r="1" spans="1:5">
      <c r="A1" s="1" t="s">
        <v>575</v>
      </c>
      <c r="B1" s="94" t="s">
        <v>109</v>
      </c>
      <c r="C1" s="82" t="s">
        <v>319</v>
      </c>
      <c r="E1" s="1"/>
    </row>
    <row r="2" spans="1:5">
      <c r="A2" s="1" t="s">
        <v>575</v>
      </c>
      <c r="B2" s="94" t="s">
        <v>113</v>
      </c>
      <c r="C2" s="82" t="s">
        <v>320</v>
      </c>
    </row>
    <row r="3" spans="1:5">
      <c r="A3" s="1" t="s">
        <v>575</v>
      </c>
      <c r="B3" s="94" t="s">
        <v>115</v>
      </c>
      <c r="C3" s="82" t="s">
        <v>321</v>
      </c>
    </row>
    <row r="4" spans="1:5">
      <c r="A4" s="1" t="s">
        <v>575</v>
      </c>
      <c r="B4" s="94" t="s">
        <v>117</v>
      </c>
      <c r="C4" s="82" t="s">
        <v>322</v>
      </c>
    </row>
    <row r="5" spans="1:5">
      <c r="A5" s="1" t="s">
        <v>575</v>
      </c>
      <c r="B5" s="94" t="s">
        <v>119</v>
      </c>
      <c r="C5" s="82" t="s">
        <v>323</v>
      </c>
    </row>
    <row r="6" spans="1:5">
      <c r="A6" s="1" t="s">
        <v>575</v>
      </c>
      <c r="B6" s="94" t="s">
        <v>123</v>
      </c>
      <c r="C6" s="82" t="s">
        <v>324</v>
      </c>
    </row>
    <row r="7" spans="1:5">
      <c r="A7" s="1" t="s">
        <v>575</v>
      </c>
      <c r="B7" s="94" t="s">
        <v>125</v>
      </c>
      <c r="C7" s="82" t="s">
        <v>325</v>
      </c>
    </row>
    <row r="8" spans="1:5">
      <c r="A8" s="1" t="s">
        <v>575</v>
      </c>
      <c r="B8" s="94" t="s">
        <v>127</v>
      </c>
      <c r="C8" s="82" t="s">
        <v>326</v>
      </c>
    </row>
    <row r="9" spans="1:5">
      <c r="A9" s="1" t="s">
        <v>575</v>
      </c>
      <c r="B9" s="94" t="s">
        <v>129</v>
      </c>
      <c r="C9" s="82" t="s">
        <v>327</v>
      </c>
    </row>
    <row r="10" spans="1:5">
      <c r="A10" s="1" t="s">
        <v>575</v>
      </c>
      <c r="B10" s="94" t="s">
        <v>131</v>
      </c>
      <c r="C10" s="82" t="s">
        <v>328</v>
      </c>
    </row>
    <row r="11" spans="1:5">
      <c r="A11" s="1" t="s">
        <v>575</v>
      </c>
      <c r="B11" s="94" t="s">
        <v>133</v>
      </c>
      <c r="C11" s="82" t="s">
        <v>329</v>
      </c>
    </row>
    <row r="12" spans="1:5">
      <c r="A12" s="1" t="s">
        <v>575</v>
      </c>
      <c r="B12" s="94" t="s">
        <v>135</v>
      </c>
      <c r="C12" s="82" t="s">
        <v>330</v>
      </c>
    </row>
    <row r="13" spans="1:5">
      <c r="A13" s="1" t="s">
        <v>575</v>
      </c>
      <c r="B13" s="94" t="s">
        <v>137</v>
      </c>
      <c r="C13" s="82" t="s">
        <v>331</v>
      </c>
    </row>
    <row r="14" spans="1:5">
      <c r="A14" s="1" t="s">
        <v>575</v>
      </c>
      <c r="B14" s="94" t="s">
        <v>139</v>
      </c>
      <c r="C14" s="82" t="s">
        <v>332</v>
      </c>
    </row>
    <row r="15" spans="1:5">
      <c r="A15" s="1" t="s">
        <v>575</v>
      </c>
      <c r="B15" s="94" t="s">
        <v>141</v>
      </c>
      <c r="C15" s="82" t="s">
        <v>333</v>
      </c>
    </row>
    <row r="16" spans="1:5">
      <c r="A16" s="1" t="s">
        <v>575</v>
      </c>
      <c r="B16" s="94" t="s">
        <v>143</v>
      </c>
      <c r="C16" s="82" t="s">
        <v>334</v>
      </c>
    </row>
    <row r="17" spans="1:3">
      <c r="A17" s="1" t="s">
        <v>575</v>
      </c>
      <c r="B17" s="94" t="s">
        <v>145</v>
      </c>
      <c r="C17" s="82" t="s">
        <v>335</v>
      </c>
    </row>
    <row r="18" spans="1:3">
      <c r="A18" s="1" t="s">
        <v>575</v>
      </c>
      <c r="B18" s="94" t="s">
        <v>147</v>
      </c>
      <c r="C18" s="82" t="s">
        <v>336</v>
      </c>
    </row>
    <row r="19" spans="1:3">
      <c r="A19" s="1" t="s">
        <v>575</v>
      </c>
      <c r="B19" s="94" t="s">
        <v>149</v>
      </c>
      <c r="C19" s="82" t="s">
        <v>337</v>
      </c>
    </row>
    <row r="20" spans="1:3">
      <c r="A20" s="1" t="s">
        <v>575</v>
      </c>
      <c r="B20" s="94" t="s">
        <v>151</v>
      </c>
      <c r="C20" s="82" t="s">
        <v>338</v>
      </c>
    </row>
    <row r="21" spans="1:3">
      <c r="A21" s="1" t="s">
        <v>575</v>
      </c>
      <c r="B21" s="94" t="s">
        <v>153</v>
      </c>
      <c r="C21" s="82" t="s">
        <v>339</v>
      </c>
    </row>
    <row r="22" spans="1:3">
      <c r="A22" s="1" t="s">
        <v>575</v>
      </c>
      <c r="B22" s="94" t="s">
        <v>155</v>
      </c>
      <c r="C22" s="82" t="s">
        <v>340</v>
      </c>
    </row>
    <row r="23" spans="1:3">
      <c r="A23" s="1" t="s">
        <v>575</v>
      </c>
      <c r="B23" s="94" t="s">
        <v>157</v>
      </c>
      <c r="C23" s="82" t="s">
        <v>341</v>
      </c>
    </row>
    <row r="24" spans="1:3">
      <c r="A24" s="1" t="s">
        <v>575</v>
      </c>
      <c r="B24" s="94" t="s">
        <v>161</v>
      </c>
      <c r="C24" s="82" t="s">
        <v>342</v>
      </c>
    </row>
    <row r="25" spans="1:3">
      <c r="A25" s="1" t="s">
        <v>575</v>
      </c>
      <c r="B25" s="94" t="s">
        <v>163</v>
      </c>
      <c r="C25" s="82" t="s">
        <v>343</v>
      </c>
    </row>
    <row r="26" spans="1:3">
      <c r="A26" s="1" t="s">
        <v>575</v>
      </c>
      <c r="B26" s="94" t="s">
        <v>165</v>
      </c>
      <c r="C26" s="82" t="s">
        <v>344</v>
      </c>
    </row>
    <row r="27" spans="1:3">
      <c r="A27" s="1" t="s">
        <v>575</v>
      </c>
      <c r="B27" s="94" t="s">
        <v>167</v>
      </c>
      <c r="C27" s="82" t="s">
        <v>345</v>
      </c>
    </row>
    <row r="28" spans="1:3">
      <c r="A28" s="1" t="s">
        <v>575</v>
      </c>
      <c r="B28" s="94" t="s">
        <v>169</v>
      </c>
      <c r="C28" s="82" t="s">
        <v>346</v>
      </c>
    </row>
    <row r="29" spans="1:3">
      <c r="A29" s="1" t="s">
        <v>575</v>
      </c>
      <c r="B29" s="94" t="s">
        <v>171</v>
      </c>
      <c r="C29" s="82" t="s">
        <v>347</v>
      </c>
    </row>
    <row r="30" spans="1:3">
      <c r="A30" s="1" t="s">
        <v>575</v>
      </c>
      <c r="B30" s="94" t="s">
        <v>173</v>
      </c>
      <c r="C30" s="82" t="s">
        <v>348</v>
      </c>
    </row>
    <row r="31" spans="1:3">
      <c r="A31" s="1" t="s">
        <v>575</v>
      </c>
      <c r="B31" s="94" t="s">
        <v>175</v>
      </c>
      <c r="C31" s="82" t="s">
        <v>349</v>
      </c>
    </row>
    <row r="32" spans="1:3">
      <c r="A32" s="1" t="s">
        <v>575</v>
      </c>
      <c r="B32" s="94" t="s">
        <v>179</v>
      </c>
      <c r="C32" s="82" t="s">
        <v>350</v>
      </c>
    </row>
    <row r="33" spans="1:4">
      <c r="A33" s="1" t="s">
        <v>575</v>
      </c>
      <c r="B33" s="94" t="s">
        <v>181</v>
      </c>
      <c r="C33" s="82" t="s">
        <v>351</v>
      </c>
    </row>
    <row r="34" spans="1:4">
      <c r="A34" s="1" t="s">
        <v>575</v>
      </c>
      <c r="B34" s="94" t="s">
        <v>183</v>
      </c>
      <c r="C34" s="82" t="s">
        <v>352</v>
      </c>
    </row>
    <row r="35" spans="1:4">
      <c r="A35" s="1" t="s">
        <v>575</v>
      </c>
      <c r="B35" s="94" t="s">
        <v>185</v>
      </c>
      <c r="C35" s="82" t="s">
        <v>353</v>
      </c>
    </row>
    <row r="36" spans="1:4">
      <c r="A36" s="1" t="s">
        <v>575</v>
      </c>
      <c r="B36" s="94" t="s">
        <v>189</v>
      </c>
      <c r="C36" s="82" t="s">
        <v>354</v>
      </c>
    </row>
    <row r="37" spans="1:4">
      <c r="A37" s="1" t="s">
        <v>575</v>
      </c>
      <c r="B37" s="94" t="s">
        <v>191</v>
      </c>
      <c r="C37" s="82" t="s">
        <v>355</v>
      </c>
    </row>
    <row r="38" spans="1:4">
      <c r="A38" s="1" t="s">
        <v>575</v>
      </c>
      <c r="B38" s="94" t="s">
        <v>195</v>
      </c>
      <c r="C38" s="82" t="s">
        <v>356</v>
      </c>
    </row>
    <row r="39" spans="1:4">
      <c r="A39" s="1" t="s">
        <v>575</v>
      </c>
      <c r="B39" s="94" t="s">
        <v>197</v>
      </c>
      <c r="C39" s="82" t="s">
        <v>357</v>
      </c>
      <c r="D39" s="93"/>
    </row>
    <row r="40" spans="1:4">
      <c r="A40" s="1" t="s">
        <v>575</v>
      </c>
      <c r="B40" s="94" t="s">
        <v>199</v>
      </c>
      <c r="C40" s="82" t="s">
        <v>358</v>
      </c>
    </row>
    <row r="41" spans="1:4">
      <c r="A41" s="1" t="s">
        <v>575</v>
      </c>
      <c r="B41" s="94" t="s">
        <v>203</v>
      </c>
      <c r="C41" s="82" t="s">
        <v>359</v>
      </c>
    </row>
    <row r="42" spans="1:4">
      <c r="A42" s="1" t="s">
        <v>575</v>
      </c>
      <c r="B42" s="94" t="s">
        <v>205</v>
      </c>
      <c r="C42" s="82" t="s">
        <v>360</v>
      </c>
    </row>
    <row r="43" spans="1:4">
      <c r="A43" s="1" t="s">
        <v>575</v>
      </c>
      <c r="B43" s="94" t="s">
        <v>207</v>
      </c>
      <c r="C43" s="82" t="s">
        <v>361</v>
      </c>
    </row>
    <row r="44" spans="1:4">
      <c r="A44" s="1" t="s">
        <v>575</v>
      </c>
      <c r="B44" s="94" t="s">
        <v>209</v>
      </c>
      <c r="C44" s="82" t="s">
        <v>362</v>
      </c>
    </row>
    <row r="45" spans="1:4">
      <c r="A45" s="1" t="s">
        <v>575</v>
      </c>
      <c r="B45" s="94" t="s">
        <v>211</v>
      </c>
      <c r="C45" s="82" t="s">
        <v>363</v>
      </c>
    </row>
    <row r="46" spans="1:4">
      <c r="A46" s="1" t="s">
        <v>575</v>
      </c>
      <c r="B46" s="94" t="s">
        <v>213</v>
      </c>
      <c r="C46" s="82" t="s">
        <v>364</v>
      </c>
    </row>
    <row r="47" spans="1:4">
      <c r="A47" s="1" t="s">
        <v>575</v>
      </c>
      <c r="B47" s="94" t="s">
        <v>215</v>
      </c>
      <c r="C47" s="82" t="s">
        <v>365</v>
      </c>
    </row>
    <row r="48" spans="1:4">
      <c r="A48" s="1" t="s">
        <v>575</v>
      </c>
      <c r="B48" s="94" t="s">
        <v>217</v>
      </c>
      <c r="C48" s="82" t="s">
        <v>366</v>
      </c>
    </row>
    <row r="49" spans="1:3">
      <c r="A49" s="1" t="s">
        <v>575</v>
      </c>
      <c r="B49" s="94" t="s">
        <v>219</v>
      </c>
      <c r="C49" s="82" t="s">
        <v>367</v>
      </c>
    </row>
    <row r="50" spans="1:3">
      <c r="A50" s="1" t="s">
        <v>575</v>
      </c>
      <c r="B50" s="94" t="s">
        <v>223</v>
      </c>
      <c r="C50" s="82" t="s">
        <v>368</v>
      </c>
    </row>
    <row r="51" spans="1:3">
      <c r="A51" s="1" t="s">
        <v>575</v>
      </c>
      <c r="B51" s="94" t="s">
        <v>227</v>
      </c>
      <c r="C51" s="92" t="s">
        <v>369</v>
      </c>
    </row>
    <row r="52" spans="1:3">
      <c r="A52" s="1" t="s">
        <v>575</v>
      </c>
      <c r="B52" s="94" t="s">
        <v>229</v>
      </c>
      <c r="C52" s="92" t="s">
        <v>370</v>
      </c>
    </row>
    <row r="53" spans="1:3">
      <c r="A53" s="1" t="s">
        <v>575</v>
      </c>
      <c r="B53" s="94" t="s">
        <v>231</v>
      </c>
      <c r="C53" s="92" t="s">
        <v>371</v>
      </c>
    </row>
    <row r="54" spans="1:3">
      <c r="A54" s="1" t="s">
        <v>575</v>
      </c>
      <c r="B54" s="94" t="s">
        <v>233</v>
      </c>
      <c r="C54" s="92" t="s">
        <v>234</v>
      </c>
    </row>
    <row r="55" spans="1:3">
      <c r="A55" s="1" t="s">
        <v>575</v>
      </c>
      <c r="B55" s="94" t="s">
        <v>235</v>
      </c>
      <c r="C55" s="92" t="s">
        <v>372</v>
      </c>
    </row>
    <row r="56" spans="1:3">
      <c r="A56" s="1" t="s">
        <v>575</v>
      </c>
      <c r="B56" s="94" t="s">
        <v>237</v>
      </c>
      <c r="C56" s="92" t="s">
        <v>373</v>
      </c>
    </row>
    <row r="57" spans="1:3">
      <c r="A57" s="1" t="s">
        <v>575</v>
      </c>
      <c r="B57" s="94" t="s">
        <v>239</v>
      </c>
      <c r="C57" s="92" t="s">
        <v>374</v>
      </c>
    </row>
    <row r="58" spans="1:3">
      <c r="A58" s="1" t="s">
        <v>575</v>
      </c>
      <c r="B58" s="94" t="s">
        <v>241</v>
      </c>
      <c r="C58" s="92" t="s">
        <v>375</v>
      </c>
    </row>
    <row r="59" spans="1:3">
      <c r="A59" s="1" t="s">
        <v>575</v>
      </c>
      <c r="B59" s="94" t="s">
        <v>243</v>
      </c>
      <c r="C59" s="92" t="s">
        <v>376</v>
      </c>
    </row>
    <row r="60" spans="1:3">
      <c r="A60" s="1" t="s">
        <v>575</v>
      </c>
      <c r="B60" s="94" t="s">
        <v>245</v>
      </c>
      <c r="C60" s="92" t="s">
        <v>377</v>
      </c>
    </row>
    <row r="61" spans="1:3">
      <c r="A61" s="1" t="s">
        <v>575</v>
      </c>
      <c r="B61" s="94" t="s">
        <v>247</v>
      </c>
      <c r="C61" s="92" t="s">
        <v>378</v>
      </c>
    </row>
    <row r="62" spans="1:3">
      <c r="A62" s="1" t="s">
        <v>575</v>
      </c>
      <c r="B62" s="94" t="s">
        <v>249</v>
      </c>
      <c r="C62" s="92" t="s">
        <v>379</v>
      </c>
    </row>
    <row r="63" spans="1:3">
      <c r="A63" s="1" t="s">
        <v>575</v>
      </c>
      <c r="B63" s="94" t="s">
        <v>251</v>
      </c>
      <c r="C63" s="92" t="s">
        <v>380</v>
      </c>
    </row>
    <row r="64" spans="1:3">
      <c r="A64" s="1" t="s">
        <v>575</v>
      </c>
      <c r="B64" s="94" t="s">
        <v>253</v>
      </c>
      <c r="C64" s="92" t="s">
        <v>381</v>
      </c>
    </row>
    <row r="65" spans="1:3">
      <c r="A65" s="1" t="s">
        <v>575</v>
      </c>
      <c r="B65" s="94" t="s">
        <v>257</v>
      </c>
      <c r="C65" s="92" t="s">
        <v>383</v>
      </c>
    </row>
    <row r="66" spans="1:3">
      <c r="A66" s="1" t="s">
        <v>575</v>
      </c>
      <c r="B66" s="94" t="s">
        <v>260</v>
      </c>
      <c r="C66" s="92" t="s">
        <v>384</v>
      </c>
    </row>
    <row r="67" spans="1:3">
      <c r="A67" s="1" t="s">
        <v>575</v>
      </c>
      <c r="B67" s="94" t="s">
        <v>262</v>
      </c>
      <c r="C67" s="92" t="s">
        <v>385</v>
      </c>
    </row>
    <row r="68" spans="1:3">
      <c r="A68" s="1" t="s">
        <v>575</v>
      </c>
      <c r="B68" s="94" t="s">
        <v>264</v>
      </c>
      <c r="C68" s="92" t="s">
        <v>386</v>
      </c>
    </row>
    <row r="69" spans="1:3">
      <c r="A69" s="1" t="s">
        <v>575</v>
      </c>
      <c r="B69" s="94" t="s">
        <v>268</v>
      </c>
      <c r="C69" s="92" t="s">
        <v>387</v>
      </c>
    </row>
    <row r="70" spans="1:3">
      <c r="A70" s="1" t="s">
        <v>575</v>
      </c>
      <c r="B70" s="94" t="s">
        <v>266</v>
      </c>
      <c r="C70" s="92" t="s">
        <v>388</v>
      </c>
    </row>
    <row r="71" spans="1:3">
      <c r="A71" s="1" t="s">
        <v>575</v>
      </c>
      <c r="B71" s="94" t="s">
        <v>272</v>
      </c>
      <c r="C71" s="92" t="s">
        <v>389</v>
      </c>
    </row>
    <row r="72" spans="1:3">
      <c r="A72" s="1" t="s">
        <v>575</v>
      </c>
      <c r="B72" s="94" t="s">
        <v>274</v>
      </c>
      <c r="C72" s="92" t="s">
        <v>390</v>
      </c>
    </row>
    <row r="73" spans="1:3">
      <c r="A73" s="1" t="s">
        <v>575</v>
      </c>
      <c r="B73" s="94" t="s">
        <v>276</v>
      </c>
      <c r="C73" s="92" t="s">
        <v>391</v>
      </c>
    </row>
    <row r="74" spans="1:3">
      <c r="A74" s="1" t="s">
        <v>575</v>
      </c>
      <c r="B74" s="94" t="s">
        <v>278</v>
      </c>
      <c r="C74" s="92" t="s">
        <v>392</v>
      </c>
    </row>
    <row r="75" spans="1:3">
      <c r="A75" s="1" t="s">
        <v>575</v>
      </c>
      <c r="B75" s="94" t="s">
        <v>280</v>
      </c>
      <c r="C75" s="92" t="s">
        <v>393</v>
      </c>
    </row>
    <row r="76" spans="1:3">
      <c r="A76" s="1" t="s">
        <v>575</v>
      </c>
      <c r="B76" s="94" t="s">
        <v>282</v>
      </c>
      <c r="C76" s="92" t="s">
        <v>394</v>
      </c>
    </row>
    <row r="77" spans="1:3">
      <c r="A77" s="1" t="s">
        <v>575</v>
      </c>
      <c r="B77" s="94" t="s">
        <v>284</v>
      </c>
      <c r="C77" s="92" t="s">
        <v>395</v>
      </c>
    </row>
    <row r="78" spans="1:3">
      <c r="A78" s="1" t="s">
        <v>575</v>
      </c>
      <c r="B78" s="94" t="s">
        <v>286</v>
      </c>
      <c r="C78" s="92" t="s">
        <v>396</v>
      </c>
    </row>
    <row r="79" spans="1:3">
      <c r="A79" s="1" t="s">
        <v>575</v>
      </c>
      <c r="B79" s="94" t="s">
        <v>288</v>
      </c>
      <c r="C79" s="92" t="s">
        <v>397</v>
      </c>
    </row>
    <row r="80" spans="1:3">
      <c r="A80" s="1" t="s">
        <v>575</v>
      </c>
      <c r="B80" s="94" t="s">
        <v>290</v>
      </c>
      <c r="C80" s="92" t="s">
        <v>398</v>
      </c>
    </row>
    <row r="81" spans="1:3">
      <c r="A81" s="1" t="s">
        <v>575</v>
      </c>
      <c r="B81" s="94" t="s">
        <v>292</v>
      </c>
      <c r="C81" s="92" t="s">
        <v>399</v>
      </c>
    </row>
    <row r="82" spans="1:3">
      <c r="A82" s="1" t="s">
        <v>575</v>
      </c>
      <c r="B82" s="94" t="s">
        <v>424</v>
      </c>
      <c r="C82" s="82" t="s">
        <v>425</v>
      </c>
    </row>
    <row r="83" spans="1:3">
      <c r="C83" s="8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B5D2-F1FA-4A75-BE70-86FAE1B786CA}">
  <sheetPr codeName="Sheet1"/>
  <dimension ref="A1:AA104"/>
  <sheetViews>
    <sheetView workbookViewId="0"/>
  </sheetViews>
  <sheetFormatPr defaultRowHeight="15"/>
  <cols>
    <col min="1" max="1" width="4" style="3" customWidth="1"/>
    <col min="4" max="4" width="29.85546875" customWidth="1"/>
    <col min="5" max="6" width="9.140625" customWidth="1"/>
    <col min="25" max="25" width="9.85546875" customWidth="1"/>
  </cols>
  <sheetData>
    <row r="1" spans="1:27" s="3" customFormat="1"/>
    <row r="2" spans="1:27" s="2" customFormat="1" ht="15.75" customHeight="1">
      <c r="A2" s="171"/>
      <c r="B2" s="186" t="s">
        <v>576</v>
      </c>
      <c r="C2" s="186"/>
      <c r="D2" s="186"/>
    </row>
    <row r="3" spans="1:27" s="2" customFormat="1" ht="16.5" customHeight="1">
      <c r="A3" s="171"/>
      <c r="B3" s="186"/>
      <c r="C3" s="186"/>
      <c r="D3" s="186"/>
    </row>
    <row r="4" spans="1:27" s="2" customFormat="1" ht="16.5" customHeight="1">
      <c r="A4" s="171"/>
      <c r="B4" s="186"/>
      <c r="C4" s="186"/>
      <c r="D4" s="186"/>
    </row>
    <row r="5" spans="1:27" s="2" customFormat="1" ht="16.5" customHeight="1" thickBot="1">
      <c r="A5" s="171"/>
      <c r="B5" s="181"/>
      <c r="C5" s="181"/>
      <c r="D5" s="181"/>
    </row>
    <row r="6" spans="1:27" ht="16.5" thickTop="1" thickBot="1">
      <c r="A6" s="171"/>
      <c r="C6" s="245" t="s">
        <v>405</v>
      </c>
      <c r="D6" s="245"/>
      <c r="E6" s="231"/>
      <c r="F6" s="232"/>
      <c r="Y6" s="177" t="s">
        <v>410</v>
      </c>
      <c r="Z6" s="178"/>
      <c r="AA6" s="179"/>
    </row>
    <row r="7" spans="1:27" ht="16.5" thickTop="1" thickBot="1">
      <c r="A7" s="171"/>
      <c r="C7" s="245"/>
      <c r="D7" s="245"/>
      <c r="E7" s="233"/>
      <c r="F7" s="234"/>
      <c r="Y7" s="180"/>
      <c r="Z7" s="181"/>
      <c r="AA7" s="182"/>
    </row>
    <row r="8" spans="1:27" ht="15.75" customHeight="1" thickTop="1" thickBot="1">
      <c r="A8" s="171"/>
      <c r="C8" s="183" t="s">
        <v>411</v>
      </c>
      <c r="D8" s="183"/>
      <c r="E8" s="184"/>
      <c r="F8" s="185"/>
      <c r="Y8" s="180"/>
      <c r="Z8" s="181"/>
      <c r="AA8" s="182"/>
    </row>
    <row r="9" spans="1:27" ht="15.75" customHeight="1" thickTop="1" thickBot="1">
      <c r="A9" s="171"/>
      <c r="C9" s="183"/>
      <c r="D9" s="183"/>
      <c r="E9" s="184"/>
      <c r="F9" s="185"/>
      <c r="Y9" s="180"/>
      <c r="Z9" s="181"/>
      <c r="AA9" s="182"/>
    </row>
    <row r="10" spans="1:27" ht="15.75" thickTop="1">
      <c r="A10" s="171"/>
      <c r="E10" s="164" t="s">
        <v>416</v>
      </c>
      <c r="F10" s="166" t="s">
        <v>417</v>
      </c>
      <c r="Y10" s="168" t="s">
        <v>418</v>
      </c>
      <c r="Z10" s="169" t="s">
        <v>302</v>
      </c>
      <c r="AA10" s="170" t="s">
        <v>303</v>
      </c>
    </row>
    <row r="11" spans="1:27" ht="15.75" customHeight="1">
      <c r="A11" s="171"/>
      <c r="E11" s="165"/>
      <c r="F11" s="167"/>
      <c r="Y11" s="168"/>
      <c r="Z11" s="169"/>
      <c r="AA11" s="170"/>
    </row>
    <row r="12" spans="1:27">
      <c r="A12" s="171"/>
      <c r="C12" s="139" t="s">
        <v>8</v>
      </c>
      <c r="D12" s="139"/>
      <c r="E12" s="5"/>
      <c r="F12" s="6"/>
      <c r="Y12" s="10"/>
      <c r="Z12" s="11"/>
      <c r="AA12" s="12"/>
    </row>
    <row r="13" spans="1:27">
      <c r="A13" s="171"/>
      <c r="E13" s="7">
        <v>0</v>
      </c>
      <c r="F13" s="8"/>
      <c r="Y13" s="10"/>
      <c r="Z13" s="11"/>
      <c r="AA13" s="12"/>
    </row>
    <row r="14" spans="1:27">
      <c r="A14" s="171"/>
      <c r="E14" s="7">
        <v>0</v>
      </c>
      <c r="F14" s="8"/>
      <c r="Y14" s="10"/>
      <c r="Z14" s="11"/>
      <c r="AA14" s="12"/>
    </row>
    <row r="15" spans="1:27">
      <c r="A15" s="171"/>
      <c r="E15" s="7">
        <v>0</v>
      </c>
      <c r="F15" s="8"/>
      <c r="Y15" s="10"/>
      <c r="Z15" s="11"/>
      <c r="AA15" s="12"/>
    </row>
    <row r="16" spans="1:27">
      <c r="A16" s="171"/>
      <c r="E16" s="7">
        <v>0</v>
      </c>
      <c r="F16" s="8"/>
      <c r="Y16" s="10"/>
      <c r="Z16" s="11"/>
      <c r="AA16" s="12"/>
    </row>
    <row r="17" spans="1:27">
      <c r="A17" s="171"/>
      <c r="E17" s="7">
        <v>0</v>
      </c>
      <c r="F17" s="8"/>
      <c r="Y17" s="10"/>
      <c r="Z17" s="11"/>
      <c r="AA17" s="12"/>
    </row>
    <row r="18" spans="1:27" ht="15.75" thickBot="1">
      <c r="A18" s="171"/>
      <c r="C18" s="157" t="s">
        <v>423</v>
      </c>
      <c r="D18" s="157"/>
      <c r="E18" s="158">
        <f>SUM(E13:E17)</f>
        <v>0</v>
      </c>
      <c r="F18" s="199">
        <f>SUM(F13:F17)</f>
        <v>0</v>
      </c>
      <c r="Y18" s="188"/>
      <c r="Z18" s="192"/>
      <c r="AA18" s="190"/>
    </row>
    <row r="19" spans="1:27" ht="16.5" thickTop="1" thickBot="1">
      <c r="A19" s="171"/>
      <c r="C19" s="157"/>
      <c r="D19" s="157"/>
      <c r="E19" s="159"/>
      <c r="F19" s="200"/>
      <c r="Y19" s="188"/>
      <c r="Z19" s="192"/>
      <c r="AA19" s="190"/>
    </row>
    <row r="20" spans="1:27" ht="15.75" thickTop="1">
      <c r="A20" s="171"/>
    </row>
    <row r="21" spans="1:27">
      <c r="A21" s="171"/>
    </row>
    <row r="22" spans="1:27">
      <c r="A22" s="171"/>
    </row>
    <row r="23" spans="1:27">
      <c r="A23" s="171"/>
      <c r="C23" s="151" t="s">
        <v>318</v>
      </c>
      <c r="D23" s="151"/>
      <c r="E23" s="7"/>
      <c r="F23" s="9"/>
      <c r="Y23" s="10"/>
      <c r="Z23" s="11"/>
      <c r="AA23" s="12"/>
    </row>
    <row r="24" spans="1:27">
      <c r="A24" s="171"/>
      <c r="C24" s="1" t="s">
        <v>109</v>
      </c>
      <c r="D24" t="s">
        <v>110</v>
      </c>
      <c r="E24" s="7">
        <v>0</v>
      </c>
      <c r="F24" s="8"/>
      <c r="Y24" s="10"/>
      <c r="Z24" s="11"/>
      <c r="AA24" s="12"/>
    </row>
    <row r="25" spans="1:27">
      <c r="A25" s="171"/>
      <c r="C25" s="1" t="s">
        <v>111</v>
      </c>
      <c r="D25" t="s">
        <v>112</v>
      </c>
      <c r="E25" s="7">
        <v>0</v>
      </c>
      <c r="F25" s="8"/>
      <c r="Y25" s="10"/>
      <c r="Z25" s="11"/>
      <c r="AA25" s="12"/>
    </row>
    <row r="26" spans="1:27">
      <c r="A26" s="171"/>
      <c r="C26" s="1" t="s">
        <v>113</v>
      </c>
      <c r="D26" t="s">
        <v>114</v>
      </c>
      <c r="E26" s="7">
        <v>0</v>
      </c>
      <c r="F26" s="8"/>
      <c r="Y26" s="10"/>
      <c r="Z26" s="11"/>
      <c r="AA26" s="12"/>
    </row>
    <row r="27" spans="1:27">
      <c r="A27" s="171"/>
      <c r="C27" s="1" t="s">
        <v>115</v>
      </c>
      <c r="D27" t="s">
        <v>116</v>
      </c>
      <c r="E27" s="7">
        <v>0</v>
      </c>
      <c r="F27" s="8"/>
      <c r="Y27" s="10"/>
      <c r="Z27" s="11"/>
      <c r="AA27" s="12"/>
    </row>
    <row r="28" spans="1:27">
      <c r="A28" s="171"/>
      <c r="C28" s="1" t="s">
        <v>117</v>
      </c>
      <c r="D28" t="s">
        <v>118</v>
      </c>
      <c r="E28" s="7">
        <v>0</v>
      </c>
      <c r="F28" s="8"/>
      <c r="Y28" s="10"/>
      <c r="Z28" s="11"/>
      <c r="AA28" s="12"/>
    </row>
    <row r="29" spans="1:27">
      <c r="A29" s="171"/>
      <c r="C29" s="1" t="s">
        <v>119</v>
      </c>
      <c r="D29" t="s">
        <v>120</v>
      </c>
      <c r="E29" s="7">
        <v>0</v>
      </c>
      <c r="F29" s="8"/>
      <c r="Y29" s="10"/>
      <c r="Z29" s="11"/>
      <c r="AA29" s="12"/>
    </row>
    <row r="30" spans="1:27">
      <c r="A30" s="171"/>
      <c r="C30" s="1" t="s">
        <v>121</v>
      </c>
      <c r="D30" t="s">
        <v>122</v>
      </c>
      <c r="E30" s="7">
        <v>0</v>
      </c>
      <c r="F30" s="8"/>
      <c r="Y30" s="10"/>
      <c r="Z30" s="11"/>
      <c r="AA30" s="12"/>
    </row>
    <row r="31" spans="1:27">
      <c r="A31" s="171"/>
      <c r="C31" s="1" t="s">
        <v>123</v>
      </c>
      <c r="D31" t="s">
        <v>124</v>
      </c>
      <c r="E31" s="7">
        <v>0</v>
      </c>
      <c r="F31" s="8"/>
      <c r="Y31" s="10"/>
      <c r="Z31" s="11"/>
      <c r="AA31" s="12"/>
    </row>
    <row r="32" spans="1:27">
      <c r="A32" s="171"/>
      <c r="C32" s="1" t="s">
        <v>125</v>
      </c>
      <c r="D32" t="s">
        <v>126</v>
      </c>
      <c r="E32" s="7">
        <v>0</v>
      </c>
      <c r="F32" s="8"/>
      <c r="Y32" s="10"/>
      <c r="Z32" s="11"/>
      <c r="AA32" s="12"/>
    </row>
    <row r="33" spans="1:27">
      <c r="A33" s="171"/>
      <c r="C33" s="1" t="s">
        <v>127</v>
      </c>
      <c r="D33" t="s">
        <v>128</v>
      </c>
      <c r="E33" s="7">
        <v>0</v>
      </c>
      <c r="F33" s="8"/>
      <c r="Y33" s="10"/>
      <c r="Z33" s="11"/>
      <c r="AA33" s="12"/>
    </row>
    <row r="34" spans="1:27">
      <c r="A34" s="171"/>
      <c r="C34" s="1" t="s">
        <v>129</v>
      </c>
      <c r="D34" t="s">
        <v>130</v>
      </c>
      <c r="E34" s="7">
        <v>0</v>
      </c>
      <c r="F34" s="8"/>
      <c r="Y34" s="10"/>
      <c r="Z34" s="11"/>
      <c r="AA34" s="12"/>
    </row>
    <row r="35" spans="1:27">
      <c r="A35" s="171"/>
      <c r="C35" s="1" t="s">
        <v>131</v>
      </c>
      <c r="D35" t="s">
        <v>132</v>
      </c>
      <c r="E35" s="7">
        <v>0</v>
      </c>
      <c r="F35" s="8"/>
      <c r="Y35" s="10"/>
      <c r="Z35" s="11"/>
      <c r="AA35" s="12"/>
    </row>
    <row r="36" spans="1:27">
      <c r="A36" s="171"/>
      <c r="C36" s="1" t="s">
        <v>133</v>
      </c>
      <c r="D36" t="s">
        <v>134</v>
      </c>
      <c r="E36" s="7">
        <v>0</v>
      </c>
      <c r="F36" s="8"/>
      <c r="Y36" s="10"/>
      <c r="Z36" s="11"/>
      <c r="AA36" s="12"/>
    </row>
    <row r="37" spans="1:27">
      <c r="A37" s="171"/>
      <c r="C37" s="1" t="s">
        <v>135</v>
      </c>
      <c r="D37" t="s">
        <v>136</v>
      </c>
      <c r="E37" s="7">
        <v>0</v>
      </c>
      <c r="F37" s="8"/>
      <c r="Y37" s="10"/>
      <c r="Z37" s="11"/>
      <c r="AA37" s="12"/>
    </row>
    <row r="38" spans="1:27">
      <c r="A38" s="171"/>
      <c r="C38" s="1" t="s">
        <v>137</v>
      </c>
      <c r="D38" t="s">
        <v>138</v>
      </c>
      <c r="E38" s="7">
        <v>0</v>
      </c>
      <c r="F38" s="8"/>
      <c r="Y38" s="10"/>
      <c r="Z38" s="11"/>
      <c r="AA38" s="12"/>
    </row>
    <row r="39" spans="1:27">
      <c r="A39" s="171"/>
      <c r="C39" s="1" t="s">
        <v>139</v>
      </c>
      <c r="D39" t="s">
        <v>140</v>
      </c>
      <c r="E39" s="7">
        <v>0</v>
      </c>
      <c r="F39" s="8"/>
      <c r="Y39" s="10"/>
      <c r="Z39" s="11"/>
      <c r="AA39" s="12"/>
    </row>
    <row r="40" spans="1:27">
      <c r="A40" s="171"/>
      <c r="C40" s="1" t="s">
        <v>141</v>
      </c>
      <c r="D40" t="s">
        <v>142</v>
      </c>
      <c r="E40" s="7">
        <v>0</v>
      </c>
      <c r="F40" s="8"/>
      <c r="Y40" s="10"/>
      <c r="Z40" s="11"/>
      <c r="AA40" s="12"/>
    </row>
    <row r="41" spans="1:27">
      <c r="A41" s="171"/>
      <c r="C41" s="1" t="s">
        <v>143</v>
      </c>
      <c r="D41" t="s">
        <v>144</v>
      </c>
      <c r="E41" s="7">
        <v>0</v>
      </c>
      <c r="F41" s="8"/>
      <c r="Y41" s="10"/>
      <c r="Z41" s="11"/>
      <c r="AA41" s="12"/>
    </row>
    <row r="42" spans="1:27">
      <c r="A42" s="171"/>
      <c r="C42" s="1" t="s">
        <v>145</v>
      </c>
      <c r="D42" t="s">
        <v>146</v>
      </c>
      <c r="E42" s="7">
        <v>0</v>
      </c>
      <c r="F42" s="8"/>
      <c r="Y42" s="10"/>
      <c r="Z42" s="11"/>
      <c r="AA42" s="12"/>
    </row>
    <row r="43" spans="1:27">
      <c r="A43" s="171"/>
      <c r="C43" s="1" t="s">
        <v>147</v>
      </c>
      <c r="D43" t="s">
        <v>148</v>
      </c>
      <c r="E43" s="7">
        <v>0</v>
      </c>
      <c r="F43" s="8"/>
      <c r="Y43" s="10"/>
      <c r="Z43" s="11"/>
      <c r="AA43" s="12"/>
    </row>
    <row r="44" spans="1:27">
      <c r="A44" s="171"/>
      <c r="C44" s="1" t="s">
        <v>149</v>
      </c>
      <c r="D44" t="s">
        <v>150</v>
      </c>
      <c r="E44" s="7">
        <v>0</v>
      </c>
      <c r="F44" s="8"/>
      <c r="Y44" s="10"/>
      <c r="Z44" s="11"/>
      <c r="AA44" s="12"/>
    </row>
    <row r="45" spans="1:27">
      <c r="A45" s="171"/>
      <c r="C45" s="1" t="s">
        <v>151</v>
      </c>
      <c r="D45" t="s">
        <v>152</v>
      </c>
      <c r="E45" s="7">
        <v>0</v>
      </c>
      <c r="F45" s="8"/>
      <c r="Y45" s="10"/>
      <c r="Z45" s="11"/>
      <c r="AA45" s="12"/>
    </row>
    <row r="46" spans="1:27">
      <c r="A46" s="171"/>
      <c r="C46" s="1" t="s">
        <v>153</v>
      </c>
      <c r="D46" t="s">
        <v>154</v>
      </c>
      <c r="E46" s="7">
        <v>0</v>
      </c>
      <c r="F46" s="8"/>
      <c r="Y46" s="10"/>
      <c r="Z46" s="11"/>
      <c r="AA46" s="12"/>
    </row>
    <row r="47" spans="1:27">
      <c r="A47" s="171"/>
      <c r="C47" s="1" t="s">
        <v>155</v>
      </c>
      <c r="D47" t="s">
        <v>156</v>
      </c>
      <c r="E47" s="7">
        <v>0</v>
      </c>
      <c r="F47" s="8"/>
      <c r="Y47" s="10"/>
      <c r="Z47" s="11"/>
      <c r="AA47" s="12"/>
    </row>
    <row r="48" spans="1:27">
      <c r="A48" s="171"/>
      <c r="C48" s="1" t="s">
        <v>157</v>
      </c>
      <c r="D48" t="s">
        <v>158</v>
      </c>
      <c r="E48" s="7">
        <v>0</v>
      </c>
      <c r="F48" s="8"/>
      <c r="Y48" s="10"/>
      <c r="Z48" s="11"/>
      <c r="AA48" s="12"/>
    </row>
    <row r="49" spans="1:27">
      <c r="A49" s="171"/>
      <c r="C49" s="1" t="s">
        <v>159</v>
      </c>
      <c r="D49" t="s">
        <v>160</v>
      </c>
      <c r="E49" s="7">
        <v>0</v>
      </c>
      <c r="F49" s="8"/>
      <c r="Y49" s="10"/>
      <c r="Z49" s="11"/>
      <c r="AA49" s="12"/>
    </row>
    <row r="50" spans="1:27">
      <c r="A50" s="171"/>
      <c r="C50" s="1" t="s">
        <v>161</v>
      </c>
      <c r="D50" t="s">
        <v>162</v>
      </c>
      <c r="E50" s="7">
        <v>0</v>
      </c>
      <c r="F50" s="8"/>
      <c r="Y50" s="10"/>
      <c r="Z50" s="11"/>
      <c r="AA50" s="12"/>
    </row>
    <row r="51" spans="1:27">
      <c r="A51" s="171"/>
      <c r="C51" s="1" t="s">
        <v>163</v>
      </c>
      <c r="D51" t="s">
        <v>164</v>
      </c>
      <c r="E51" s="7">
        <v>0</v>
      </c>
      <c r="F51" s="8"/>
      <c r="Y51" s="10"/>
      <c r="Z51" s="11"/>
      <c r="AA51" s="12"/>
    </row>
    <row r="52" spans="1:27">
      <c r="A52" s="171"/>
      <c r="C52" s="1" t="s">
        <v>165</v>
      </c>
      <c r="D52" t="s">
        <v>166</v>
      </c>
      <c r="E52" s="7">
        <v>0</v>
      </c>
      <c r="F52" s="8"/>
      <c r="Y52" s="10"/>
      <c r="Z52" s="11"/>
      <c r="AA52" s="12"/>
    </row>
    <row r="53" spans="1:27">
      <c r="A53" s="171"/>
      <c r="C53" s="1" t="s">
        <v>167</v>
      </c>
      <c r="D53" t="s">
        <v>168</v>
      </c>
      <c r="E53" s="7">
        <v>0</v>
      </c>
      <c r="F53" s="8"/>
      <c r="Y53" s="10"/>
      <c r="Z53" s="11"/>
      <c r="AA53" s="12"/>
    </row>
    <row r="54" spans="1:27">
      <c r="A54" s="171"/>
      <c r="C54" s="1" t="s">
        <v>169</v>
      </c>
      <c r="D54" t="s">
        <v>170</v>
      </c>
      <c r="E54" s="7">
        <v>0</v>
      </c>
      <c r="F54" s="8"/>
      <c r="Y54" s="10"/>
      <c r="Z54" s="11"/>
      <c r="AA54" s="12"/>
    </row>
    <row r="55" spans="1:27">
      <c r="A55" s="171"/>
      <c r="C55" s="1" t="s">
        <v>171</v>
      </c>
      <c r="D55" t="s">
        <v>172</v>
      </c>
      <c r="E55" s="7">
        <v>0</v>
      </c>
      <c r="F55" s="8"/>
      <c r="Y55" s="10"/>
      <c r="Z55" s="11"/>
      <c r="AA55" s="12"/>
    </row>
    <row r="56" spans="1:27">
      <c r="A56" s="171"/>
      <c r="C56" s="1" t="s">
        <v>173</v>
      </c>
      <c r="D56" t="s">
        <v>174</v>
      </c>
      <c r="E56" s="7">
        <v>0</v>
      </c>
      <c r="F56" s="8"/>
      <c r="Y56" s="10"/>
      <c r="Z56" s="11"/>
      <c r="AA56" s="12"/>
    </row>
    <row r="57" spans="1:27">
      <c r="A57" s="171"/>
      <c r="C57" s="1" t="s">
        <v>175</v>
      </c>
      <c r="D57" t="s">
        <v>176</v>
      </c>
      <c r="E57" s="7">
        <v>0</v>
      </c>
      <c r="F57" s="8"/>
      <c r="Y57" s="10"/>
      <c r="Z57" s="11"/>
      <c r="AA57" s="12"/>
    </row>
    <row r="58" spans="1:27">
      <c r="A58" s="171"/>
      <c r="C58" s="1" t="s">
        <v>177</v>
      </c>
      <c r="D58" t="s">
        <v>178</v>
      </c>
      <c r="E58" s="7">
        <v>0</v>
      </c>
      <c r="F58" s="8"/>
      <c r="Y58" s="10"/>
      <c r="Z58" s="11"/>
      <c r="AA58" s="12"/>
    </row>
    <row r="59" spans="1:27">
      <c r="A59" s="171"/>
      <c r="C59" s="1" t="s">
        <v>179</v>
      </c>
      <c r="D59" t="s">
        <v>180</v>
      </c>
      <c r="E59" s="7">
        <v>0</v>
      </c>
      <c r="F59" s="8"/>
      <c r="Y59" s="10"/>
      <c r="Z59" s="11"/>
      <c r="AA59" s="12"/>
    </row>
    <row r="60" spans="1:27">
      <c r="A60" s="171"/>
      <c r="C60" s="1" t="s">
        <v>181</v>
      </c>
      <c r="D60" t="s">
        <v>182</v>
      </c>
      <c r="E60" s="7">
        <v>0</v>
      </c>
      <c r="F60" s="8"/>
      <c r="Y60" s="10"/>
      <c r="Z60" s="11"/>
      <c r="AA60" s="12"/>
    </row>
    <row r="61" spans="1:27">
      <c r="A61" s="171"/>
      <c r="C61" s="1" t="s">
        <v>183</v>
      </c>
      <c r="D61" t="s">
        <v>184</v>
      </c>
      <c r="E61" s="7">
        <v>0</v>
      </c>
      <c r="F61" s="8"/>
      <c r="Y61" s="10"/>
      <c r="Z61" s="11"/>
      <c r="AA61" s="12"/>
    </row>
    <row r="62" spans="1:27">
      <c r="A62" s="171"/>
      <c r="C62" s="1" t="s">
        <v>185</v>
      </c>
      <c r="D62" t="s">
        <v>186</v>
      </c>
      <c r="E62" s="7">
        <v>0</v>
      </c>
      <c r="F62" s="8"/>
      <c r="Y62" s="10"/>
      <c r="Z62" s="11"/>
      <c r="AA62" s="12"/>
    </row>
    <row r="63" spans="1:27">
      <c r="A63" s="171"/>
      <c r="C63" s="1" t="s">
        <v>187</v>
      </c>
      <c r="D63" t="s">
        <v>188</v>
      </c>
      <c r="E63" s="7">
        <v>0</v>
      </c>
      <c r="F63" s="8"/>
      <c r="Y63" s="10"/>
      <c r="Z63" s="11"/>
      <c r="AA63" s="12"/>
    </row>
    <row r="64" spans="1:27">
      <c r="A64" s="171"/>
      <c r="C64" s="1" t="s">
        <v>189</v>
      </c>
      <c r="D64" t="s">
        <v>190</v>
      </c>
      <c r="E64" s="7">
        <v>0</v>
      </c>
      <c r="F64" s="8"/>
      <c r="Y64" s="10"/>
      <c r="Z64" s="11"/>
      <c r="AA64" s="12"/>
    </row>
    <row r="65" spans="1:27">
      <c r="A65" s="171"/>
      <c r="C65" s="1" t="s">
        <v>191</v>
      </c>
      <c r="D65" t="s">
        <v>192</v>
      </c>
      <c r="E65" s="7">
        <v>0</v>
      </c>
      <c r="F65" s="8"/>
      <c r="Y65" s="10"/>
      <c r="Z65" s="11"/>
      <c r="AA65" s="12"/>
    </row>
    <row r="66" spans="1:27">
      <c r="A66" s="171"/>
      <c r="C66" s="1" t="s">
        <v>193</v>
      </c>
      <c r="D66" t="s">
        <v>194</v>
      </c>
      <c r="E66" s="7">
        <v>0</v>
      </c>
      <c r="F66" s="8"/>
      <c r="Y66" s="10"/>
      <c r="Z66" s="11"/>
      <c r="AA66" s="12"/>
    </row>
    <row r="67" spans="1:27">
      <c r="A67" s="171"/>
      <c r="C67" s="1" t="s">
        <v>195</v>
      </c>
      <c r="D67" t="s">
        <v>196</v>
      </c>
      <c r="E67" s="7">
        <v>0</v>
      </c>
      <c r="F67" s="8"/>
      <c r="Y67" s="10"/>
      <c r="Z67" s="11"/>
      <c r="AA67" s="12"/>
    </row>
    <row r="68" spans="1:27">
      <c r="A68" s="171"/>
      <c r="C68" s="1" t="s">
        <v>197</v>
      </c>
      <c r="D68" t="s">
        <v>198</v>
      </c>
      <c r="E68" s="7">
        <v>0</v>
      </c>
      <c r="F68" s="8"/>
      <c r="Y68" s="10"/>
      <c r="Z68" s="11"/>
      <c r="AA68" s="12"/>
    </row>
    <row r="69" spans="1:27">
      <c r="A69" s="171"/>
      <c r="C69" s="1" t="s">
        <v>199</v>
      </c>
      <c r="D69" t="s">
        <v>200</v>
      </c>
      <c r="E69" s="7">
        <v>0</v>
      </c>
      <c r="F69" s="8"/>
      <c r="Y69" s="10"/>
      <c r="Z69" s="11"/>
      <c r="AA69" s="12"/>
    </row>
    <row r="70" spans="1:27">
      <c r="A70" s="171"/>
      <c r="C70" s="1" t="s">
        <v>201</v>
      </c>
      <c r="D70" t="s">
        <v>202</v>
      </c>
      <c r="E70" s="7">
        <v>0</v>
      </c>
      <c r="F70" s="8"/>
      <c r="Y70" s="10"/>
      <c r="Z70" s="11"/>
      <c r="AA70" s="12"/>
    </row>
    <row r="71" spans="1:27">
      <c r="A71" s="171"/>
      <c r="C71" s="1" t="s">
        <v>203</v>
      </c>
      <c r="D71" t="s">
        <v>204</v>
      </c>
      <c r="E71" s="7">
        <v>0</v>
      </c>
      <c r="F71" s="8"/>
      <c r="Y71" s="10"/>
      <c r="Z71" s="11"/>
      <c r="AA71" s="12"/>
    </row>
    <row r="72" spans="1:27">
      <c r="A72" s="171"/>
      <c r="C72" s="1" t="s">
        <v>205</v>
      </c>
      <c r="D72" t="s">
        <v>206</v>
      </c>
      <c r="E72" s="7">
        <v>0</v>
      </c>
      <c r="F72" s="8"/>
      <c r="Y72" s="10"/>
      <c r="Z72" s="11"/>
      <c r="AA72" s="12"/>
    </row>
    <row r="73" spans="1:27">
      <c r="A73" s="171"/>
      <c r="C73" s="1" t="s">
        <v>207</v>
      </c>
      <c r="D73" t="s">
        <v>208</v>
      </c>
      <c r="E73" s="7">
        <v>0</v>
      </c>
      <c r="F73" s="8"/>
      <c r="Y73" s="10"/>
      <c r="Z73" s="11"/>
      <c r="AA73" s="12"/>
    </row>
    <row r="74" spans="1:27">
      <c r="A74" s="171"/>
      <c r="C74" s="1" t="s">
        <v>209</v>
      </c>
      <c r="D74" t="s">
        <v>210</v>
      </c>
      <c r="E74" s="7">
        <v>0</v>
      </c>
      <c r="F74" s="8"/>
      <c r="Y74" s="10"/>
      <c r="Z74" s="11"/>
      <c r="AA74" s="12"/>
    </row>
    <row r="75" spans="1:27">
      <c r="A75" s="171"/>
      <c r="C75" s="1" t="s">
        <v>211</v>
      </c>
      <c r="D75" t="s">
        <v>212</v>
      </c>
      <c r="E75" s="7">
        <v>0</v>
      </c>
      <c r="F75" s="8"/>
      <c r="Y75" s="10"/>
      <c r="Z75" s="11"/>
      <c r="AA75" s="12"/>
    </row>
    <row r="76" spans="1:27">
      <c r="A76" s="171"/>
      <c r="C76" s="1" t="s">
        <v>213</v>
      </c>
      <c r="D76" t="s">
        <v>214</v>
      </c>
      <c r="E76" s="7">
        <v>0</v>
      </c>
      <c r="F76" s="8"/>
      <c r="Y76" s="10"/>
      <c r="Z76" s="11"/>
      <c r="AA76" s="12"/>
    </row>
    <row r="77" spans="1:27">
      <c r="A77" s="171"/>
      <c r="C77" s="1" t="s">
        <v>215</v>
      </c>
      <c r="D77" t="s">
        <v>216</v>
      </c>
      <c r="E77" s="7">
        <v>0</v>
      </c>
      <c r="F77" s="8"/>
      <c r="Y77" s="10"/>
      <c r="Z77" s="11"/>
      <c r="AA77" s="12"/>
    </row>
    <row r="78" spans="1:27">
      <c r="A78" s="171"/>
      <c r="C78" s="1" t="s">
        <v>217</v>
      </c>
      <c r="D78" t="s">
        <v>218</v>
      </c>
      <c r="E78" s="7">
        <v>0</v>
      </c>
      <c r="F78" s="8"/>
      <c r="Y78" s="10"/>
      <c r="Z78" s="11"/>
      <c r="AA78" s="12"/>
    </row>
    <row r="79" spans="1:27">
      <c r="A79" s="171"/>
      <c r="C79" s="1" t="s">
        <v>219</v>
      </c>
      <c r="D79" t="s">
        <v>220</v>
      </c>
      <c r="E79" s="7">
        <v>0</v>
      </c>
      <c r="F79" s="8"/>
      <c r="Y79" s="10"/>
      <c r="Z79" s="11"/>
      <c r="AA79" s="12"/>
    </row>
    <row r="80" spans="1:27">
      <c r="A80" s="171"/>
      <c r="C80" s="1" t="s">
        <v>221</v>
      </c>
      <c r="D80" t="s">
        <v>222</v>
      </c>
      <c r="E80" s="7">
        <v>0</v>
      </c>
      <c r="F80" s="8"/>
      <c r="Y80" s="10"/>
      <c r="Z80" s="11"/>
      <c r="AA80" s="12"/>
    </row>
    <row r="81" spans="1:27">
      <c r="A81" s="171"/>
      <c r="C81" s="1" t="s">
        <v>223</v>
      </c>
      <c r="D81" t="s">
        <v>224</v>
      </c>
      <c r="E81" s="7">
        <v>0</v>
      </c>
      <c r="F81" s="8"/>
      <c r="Y81" s="10"/>
      <c r="Z81" s="11"/>
      <c r="AA81" s="12"/>
    </row>
    <row r="82" spans="1:27">
      <c r="A82" s="171"/>
      <c r="C82" s="1" t="s">
        <v>225</v>
      </c>
      <c r="D82" t="s">
        <v>226</v>
      </c>
      <c r="E82" s="7">
        <v>0</v>
      </c>
      <c r="F82" s="8"/>
      <c r="Y82" s="10"/>
      <c r="Z82" s="11"/>
      <c r="AA82" s="12"/>
    </row>
    <row r="83" spans="1:27">
      <c r="A83" s="171"/>
      <c r="C83" s="1" t="s">
        <v>103</v>
      </c>
      <c r="D83" t="s">
        <v>577</v>
      </c>
      <c r="E83" s="7">
        <v>0</v>
      </c>
      <c r="F83" s="8"/>
      <c r="Y83" s="10"/>
      <c r="Z83" s="11"/>
      <c r="AA83" s="12"/>
    </row>
    <row r="84" spans="1:27">
      <c r="A84" s="171"/>
      <c r="C84" s="1" t="s">
        <v>103</v>
      </c>
      <c r="D84" t="s">
        <v>578</v>
      </c>
      <c r="E84" s="7">
        <v>0</v>
      </c>
      <c r="F84" s="8"/>
      <c r="Y84" s="10"/>
      <c r="Z84" s="11"/>
      <c r="AA84" s="12"/>
    </row>
    <row r="85" spans="1:27" ht="15.75" thickBot="1">
      <c r="A85" s="171"/>
      <c r="C85" s="160" t="s">
        <v>426</v>
      </c>
      <c r="D85" s="160"/>
      <c r="E85" s="162">
        <f>SUM(E24:E84)</f>
        <v>0</v>
      </c>
      <c r="F85" s="162">
        <f>SUM(F24:F84)</f>
        <v>0</v>
      </c>
      <c r="Y85" s="188"/>
      <c r="Z85" s="192"/>
      <c r="AA85" s="190"/>
    </row>
    <row r="86" spans="1:27" ht="16.5" thickTop="1" thickBot="1">
      <c r="A86" s="171"/>
      <c r="C86" s="161"/>
      <c r="D86" s="161"/>
      <c r="E86" s="163"/>
      <c r="F86" s="163"/>
      <c r="Y86" s="188"/>
      <c r="Z86" s="192"/>
      <c r="AA86" s="190"/>
    </row>
    <row r="87" spans="1:27" ht="15.75" thickTop="1">
      <c r="A87" s="171"/>
    </row>
    <row r="88" spans="1:27" ht="15.75" thickBot="1">
      <c r="A88" s="171"/>
      <c r="C88" s="193" t="s">
        <v>427</v>
      </c>
      <c r="D88" s="193"/>
      <c r="E88" s="162"/>
      <c r="F88" s="243"/>
      <c r="Y88" s="13"/>
      <c r="Z88" s="247"/>
      <c r="AA88" s="190"/>
    </row>
    <row r="89" spans="1:27" ht="16.5" thickTop="1" thickBot="1">
      <c r="A89" s="171"/>
      <c r="C89" s="194"/>
      <c r="D89" s="194"/>
      <c r="E89" s="163"/>
      <c r="F89" s="244"/>
      <c r="Y89" s="14"/>
      <c r="Z89" s="196"/>
      <c r="AA89" s="246"/>
    </row>
    <row r="90" spans="1:27" ht="15.75" thickTop="1">
      <c r="A90" s="171"/>
    </row>
    <row r="91" spans="1:27">
      <c r="A91" s="171"/>
    </row>
    <row r="92" spans="1:27">
      <c r="A92" s="171"/>
    </row>
    <row r="93" spans="1:27">
      <c r="A93" s="171"/>
    </row>
    <row r="94" spans="1:27">
      <c r="A94" s="171"/>
    </row>
    <row r="95" spans="1:27">
      <c r="A95" s="171"/>
    </row>
    <row r="96" spans="1:27">
      <c r="A96" s="171"/>
    </row>
    <row r="97" spans="1:1">
      <c r="A97" s="171"/>
    </row>
    <row r="98" spans="1:1">
      <c r="A98" s="171"/>
    </row>
    <row r="99" spans="1:1">
      <c r="A99" s="171"/>
    </row>
    <row r="100" spans="1:1">
      <c r="A100" s="171"/>
    </row>
    <row r="101" spans="1:1">
      <c r="A101" s="171"/>
    </row>
    <row r="102" spans="1:1">
      <c r="A102" s="171"/>
    </row>
    <row r="103" spans="1:1">
      <c r="A103" s="171"/>
    </row>
    <row r="104" spans="1:1">
      <c r="A104" s="171"/>
    </row>
  </sheetData>
  <mergeCells count="31">
    <mergeCell ref="AA88:AA89"/>
    <mergeCell ref="Z88:Z89"/>
    <mergeCell ref="Y18:Y19"/>
    <mergeCell ref="Z18:Z19"/>
    <mergeCell ref="AA18:AA19"/>
    <mergeCell ref="Y85:Y86"/>
    <mergeCell ref="Z85:Z86"/>
    <mergeCell ref="AA85:AA86"/>
    <mergeCell ref="F85:F86"/>
    <mergeCell ref="C23:D23"/>
    <mergeCell ref="Y6:AA9"/>
    <mergeCell ref="Y10:Y11"/>
    <mergeCell ref="Z10:Z11"/>
    <mergeCell ref="AA10:AA11"/>
    <mergeCell ref="C8:D9"/>
    <mergeCell ref="A2:A104"/>
    <mergeCell ref="B2:D5"/>
    <mergeCell ref="E88:E89"/>
    <mergeCell ref="F88:F89"/>
    <mergeCell ref="E6:F7"/>
    <mergeCell ref="E8:F9"/>
    <mergeCell ref="E10:E11"/>
    <mergeCell ref="F10:F11"/>
    <mergeCell ref="C12:D12"/>
    <mergeCell ref="C85:D86"/>
    <mergeCell ref="C88:D89"/>
    <mergeCell ref="C6:D7"/>
    <mergeCell ref="C18:D19"/>
    <mergeCell ref="E18:E19"/>
    <mergeCell ref="F18:F19"/>
    <mergeCell ref="E85:E86"/>
  </mergeCells>
  <conditionalFormatting sqref="F24:F84">
    <cfRule type="cellIs" dxfId="10" priority="1" operator="greaterThan">
      <formula>$E24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5160-99F9-40A2-9C33-11B81B1CCC5B}">
  <sheetPr codeName="Sheet9">
    <tabColor theme="9" tint="0.79998168889431442"/>
    <pageSetUpPr fitToPage="1"/>
  </sheetPr>
  <dimension ref="A1:AI121"/>
  <sheetViews>
    <sheetView workbookViewId="0">
      <pane xSplit="4" ySplit="12" topLeftCell="E14" activePane="bottomRight" state="frozen"/>
      <selection pane="bottomRight" activeCell="AB14" sqref="AB14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29.85546875" customWidth="1"/>
    <col min="5" max="5" width="10.85546875" bestFit="1" customWidth="1"/>
    <col min="6" max="6" width="11.7109375" bestFit="1" customWidth="1"/>
    <col min="7" max="8" width="10.85546875" bestFit="1" customWidth="1"/>
    <col min="9" max="9" width="9.85546875" hidden="1" customWidth="1"/>
    <col min="10" max="10" width="10.5703125" hidden="1" customWidth="1"/>
    <col min="11" max="11" width="10.85546875" bestFit="1" customWidth="1"/>
    <col min="12" max="12" width="10.5703125" bestFit="1" customWidth="1"/>
    <col min="13" max="13" width="10.85546875" bestFit="1" customWidth="1"/>
    <col min="14" max="14" width="10.7109375" bestFit="1" customWidth="1"/>
    <col min="15" max="16" width="10.85546875" bestFit="1" customWidth="1"/>
    <col min="19" max="19" width="9.85546875" bestFit="1" customWidth="1"/>
    <col min="20" max="21" width="11.5703125" bestFit="1" customWidth="1"/>
    <col min="22" max="22" width="10.5703125" bestFit="1" customWidth="1"/>
    <col min="23" max="28" width="10.85546875" bestFit="1" customWidth="1"/>
    <col min="29" max="29" width="13.7109375" customWidth="1"/>
    <col min="30" max="30" width="11.7109375" customWidth="1"/>
    <col min="31" max="32" width="10.85546875" hidden="1" customWidth="1"/>
    <col min="33" max="33" width="11.85546875" bestFit="1" customWidth="1"/>
    <col min="34" max="34" width="11.5703125" bestFit="1" customWidth="1"/>
    <col min="35" max="35" width="11.85546875" bestFit="1" customWidth="1"/>
  </cols>
  <sheetData>
    <row r="1" spans="1:35" s="3" customFormat="1"/>
    <row r="2" spans="1:35" s="2" customFormat="1" ht="15.75" customHeight="1">
      <c r="A2" s="3"/>
      <c r="B2" s="186" t="s">
        <v>300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3" spans="1:35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35" s="2" customFormat="1" ht="16.5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</row>
    <row r="5" spans="1:35" s="2" customFormat="1" ht="16.5" customHeight="1" thickBo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</row>
    <row r="6" spans="1:35" ht="15.75" thickBot="1">
      <c r="C6" s="172" t="s">
        <v>405</v>
      </c>
      <c r="D6" s="172"/>
      <c r="E6" s="173" t="s">
        <v>579</v>
      </c>
      <c r="F6" s="173"/>
      <c r="G6" s="173" t="s">
        <v>580</v>
      </c>
      <c r="H6" s="173"/>
      <c r="I6" s="231" t="s">
        <v>581</v>
      </c>
      <c r="J6" s="231"/>
      <c r="K6" s="173" t="s">
        <v>582</v>
      </c>
      <c r="L6" s="173"/>
      <c r="M6" s="173" t="s">
        <v>583</v>
      </c>
      <c r="N6" s="173"/>
      <c r="O6" s="173" t="s">
        <v>584</v>
      </c>
      <c r="P6" s="173"/>
      <c r="Q6" s="173" t="s">
        <v>585</v>
      </c>
      <c r="R6" s="173"/>
      <c r="S6" s="173" t="s">
        <v>586</v>
      </c>
      <c r="T6" s="173"/>
      <c r="U6" s="173" t="s">
        <v>587</v>
      </c>
      <c r="V6" s="173"/>
      <c r="W6" s="173" t="s">
        <v>588</v>
      </c>
      <c r="X6" s="173"/>
      <c r="Y6" s="173" t="s">
        <v>589</v>
      </c>
      <c r="Z6" s="173"/>
      <c r="AA6" s="173" t="s">
        <v>581</v>
      </c>
      <c r="AB6" s="173"/>
      <c r="AC6" s="173" t="s">
        <v>590</v>
      </c>
      <c r="AD6" s="173"/>
      <c r="AE6" s="173" t="s">
        <v>591</v>
      </c>
      <c r="AF6" s="173"/>
      <c r="AG6" s="177" t="s">
        <v>410</v>
      </c>
      <c r="AH6" s="177"/>
      <c r="AI6" s="177"/>
    </row>
    <row r="7" spans="1:35" ht="16.5" thickTop="1" thickBot="1">
      <c r="C7" s="172"/>
      <c r="D7" s="172"/>
      <c r="E7" s="173"/>
      <c r="F7" s="173"/>
      <c r="G7" s="173"/>
      <c r="H7" s="173"/>
      <c r="I7" s="231"/>
      <c r="J7" s="231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7"/>
      <c r="AH7" s="177"/>
      <c r="AI7" s="177"/>
    </row>
    <row r="8" spans="1:35" ht="15.75" customHeight="1" thickTop="1" thickBot="1">
      <c r="C8" s="183" t="s">
        <v>411</v>
      </c>
      <c r="D8" s="183"/>
      <c r="E8" s="184" t="s">
        <v>528</v>
      </c>
      <c r="F8" s="184"/>
      <c r="G8" s="184" t="s">
        <v>580</v>
      </c>
      <c r="H8" s="184"/>
      <c r="I8" s="184" t="s">
        <v>528</v>
      </c>
      <c r="J8" s="184"/>
      <c r="K8" s="184" t="s">
        <v>456</v>
      </c>
      <c r="L8" s="184"/>
      <c r="M8" s="184" t="s">
        <v>524</v>
      </c>
      <c r="N8" s="184"/>
      <c r="O8" s="184" t="s">
        <v>523</v>
      </c>
      <c r="P8" s="184"/>
      <c r="Q8" s="184" t="s">
        <v>457</v>
      </c>
      <c r="R8" s="184"/>
      <c r="S8" s="184" t="s">
        <v>592</v>
      </c>
      <c r="T8" s="184"/>
      <c r="U8" s="184" t="s">
        <v>48</v>
      </c>
      <c r="V8" s="184"/>
      <c r="W8" s="184" t="s">
        <v>456</v>
      </c>
      <c r="X8" s="184"/>
      <c r="Y8" s="184" t="s">
        <v>456</v>
      </c>
      <c r="Z8" s="184"/>
      <c r="AA8" s="184" t="s">
        <v>528</v>
      </c>
      <c r="AB8" s="184"/>
      <c r="AC8" s="184" t="s">
        <v>456</v>
      </c>
      <c r="AD8" s="184"/>
      <c r="AE8" s="184" t="s">
        <v>528</v>
      </c>
      <c r="AF8" s="184"/>
      <c r="AG8" s="177"/>
      <c r="AH8" s="177"/>
      <c r="AI8" s="177"/>
    </row>
    <row r="9" spans="1:35" ht="15.75" customHeight="1" thickTop="1" thickBot="1">
      <c r="C9" s="183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77"/>
      <c r="AH9" s="177"/>
      <c r="AI9" s="177"/>
    </row>
    <row r="10" spans="1:35" ht="15.75" thickTop="1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242" t="s">
        <v>417</v>
      </c>
      <c r="K10" s="164" t="s">
        <v>416</v>
      </c>
      <c r="L10" s="166" t="s">
        <v>417</v>
      </c>
      <c r="M10" s="164" t="s">
        <v>416</v>
      </c>
      <c r="N10" s="166" t="s">
        <v>417</v>
      </c>
      <c r="O10" s="164" t="s">
        <v>416</v>
      </c>
      <c r="P10" s="166" t="s">
        <v>417</v>
      </c>
      <c r="Q10" s="164" t="s">
        <v>416</v>
      </c>
      <c r="R10" s="166" t="s">
        <v>417</v>
      </c>
      <c r="S10" s="164" t="s">
        <v>416</v>
      </c>
      <c r="T10" s="166" t="s">
        <v>417</v>
      </c>
      <c r="U10" s="164" t="s">
        <v>416</v>
      </c>
      <c r="V10" s="166" t="s">
        <v>417</v>
      </c>
      <c r="W10" s="164" t="s">
        <v>416</v>
      </c>
      <c r="X10" s="166" t="s">
        <v>417</v>
      </c>
      <c r="Y10" s="164" t="s">
        <v>416</v>
      </c>
      <c r="Z10" s="166" t="s">
        <v>417</v>
      </c>
      <c r="AA10" s="164" t="s">
        <v>416</v>
      </c>
      <c r="AB10" s="166" t="s">
        <v>417</v>
      </c>
      <c r="AC10" s="164" t="s">
        <v>416</v>
      </c>
      <c r="AD10" s="166" t="s">
        <v>417</v>
      </c>
      <c r="AE10" s="164" t="s">
        <v>416</v>
      </c>
      <c r="AF10" s="166" t="s">
        <v>417</v>
      </c>
      <c r="AG10" s="168" t="s">
        <v>418</v>
      </c>
      <c r="AH10" s="169" t="s">
        <v>302</v>
      </c>
      <c r="AI10" s="170" t="s">
        <v>303</v>
      </c>
    </row>
    <row r="11" spans="1:35" ht="15.75" customHeight="1">
      <c r="E11" s="164"/>
      <c r="F11" s="166"/>
      <c r="G11" s="164"/>
      <c r="H11" s="166"/>
      <c r="I11" s="164"/>
      <c r="J11" s="242"/>
      <c r="K11" s="164"/>
      <c r="L11" s="166"/>
      <c r="M11" s="164"/>
      <c r="N11" s="166"/>
      <c r="O11" s="164"/>
      <c r="P11" s="166"/>
      <c r="Q11" s="164"/>
      <c r="R11" s="166"/>
      <c r="S11" s="164"/>
      <c r="T11" s="166"/>
      <c r="U11" s="164"/>
      <c r="V11" s="166"/>
      <c r="W11" s="164"/>
      <c r="X11" s="166"/>
      <c r="Y11" s="164"/>
      <c r="Z11" s="166"/>
      <c r="AA11" s="164"/>
      <c r="AB11" s="166"/>
      <c r="AC11" s="164"/>
      <c r="AD11" s="166"/>
      <c r="AE11" s="164"/>
      <c r="AF11" s="166"/>
      <c r="AG11" s="168"/>
      <c r="AH11" s="169"/>
      <c r="AI11" s="170"/>
    </row>
    <row r="12" spans="1:35" ht="30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>
      <c r="C13" s="1" t="s">
        <v>437</v>
      </c>
      <c r="D13" s="17" t="s">
        <v>304</v>
      </c>
      <c r="E13" s="7">
        <v>15462</v>
      </c>
      <c r="F13" s="8"/>
      <c r="G13" s="18">
        <v>7000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0</v>
      </c>
      <c r="P13" s="8"/>
      <c r="Q13" s="7">
        <v>0</v>
      </c>
      <c r="R13" s="8"/>
      <c r="S13" s="7">
        <v>0</v>
      </c>
      <c r="T13" s="8"/>
      <c r="U13" s="7">
        <v>0</v>
      </c>
      <c r="V13" s="8"/>
      <c r="W13" s="7">
        <v>0</v>
      </c>
      <c r="X13" s="8"/>
      <c r="Y13" s="7">
        <v>0</v>
      </c>
      <c r="Z13" s="8"/>
      <c r="AA13" s="7">
        <v>0</v>
      </c>
      <c r="AB13" s="8"/>
      <c r="AC13" s="7">
        <v>0</v>
      </c>
      <c r="AD13" s="8"/>
      <c r="AE13" s="7">
        <v>0</v>
      </c>
      <c r="AF13" s="8"/>
      <c r="AG13" s="20">
        <f t="shared" ref="AG13:AH19" si="0">E13+G13+I13+K13+M13+O13+Q13+S13+U13+W13+AC13+AE13+Y13+AA13</f>
        <v>22462</v>
      </c>
      <c r="AH13" s="21">
        <f t="shared" si="0"/>
        <v>0</v>
      </c>
      <c r="AI13" s="22">
        <f>AG13-AH13</f>
        <v>22462</v>
      </c>
    </row>
    <row r="14" spans="1:35">
      <c r="C14" s="1" t="s">
        <v>529</v>
      </c>
      <c r="D14" s="17" t="s">
        <v>305</v>
      </c>
      <c r="E14" s="7">
        <v>26541</v>
      </c>
      <c r="F14" s="8"/>
      <c r="G14" s="18">
        <v>0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0</v>
      </c>
      <c r="P14" s="8"/>
      <c r="Q14" s="7">
        <v>0</v>
      </c>
      <c r="R14" s="8"/>
      <c r="S14" s="7">
        <v>0</v>
      </c>
      <c r="T14" s="8"/>
      <c r="U14" s="7">
        <v>0</v>
      </c>
      <c r="V14" s="8"/>
      <c r="W14" s="7">
        <v>0</v>
      </c>
      <c r="X14" s="8"/>
      <c r="Y14" s="7">
        <v>0</v>
      </c>
      <c r="Z14" s="8"/>
      <c r="AA14" s="7">
        <v>4000</v>
      </c>
      <c r="AB14" s="8"/>
      <c r="AC14" s="7">
        <v>0</v>
      </c>
      <c r="AD14" s="8"/>
      <c r="AE14" s="7">
        <v>0</v>
      </c>
      <c r="AF14" s="8"/>
      <c r="AG14" s="20">
        <f t="shared" si="0"/>
        <v>30541</v>
      </c>
      <c r="AH14" s="21">
        <f t="shared" si="0"/>
        <v>0</v>
      </c>
      <c r="AI14" s="22">
        <f t="shared" ref="AI14:AI19" si="1">AG14-AH14</f>
        <v>30541</v>
      </c>
    </row>
    <row r="15" spans="1:35">
      <c r="C15" s="1" t="s">
        <v>437</v>
      </c>
      <c r="D15" s="17" t="s">
        <v>306</v>
      </c>
      <c r="E15" s="7">
        <v>0</v>
      </c>
      <c r="F15" s="8"/>
      <c r="G15" s="18">
        <v>0</v>
      </c>
      <c r="H15" s="8"/>
      <c r="I15" s="7">
        <v>0</v>
      </c>
      <c r="J15" s="8"/>
      <c r="K15" s="7">
        <v>0</v>
      </c>
      <c r="L15" s="8"/>
      <c r="M15" s="7">
        <v>0</v>
      </c>
      <c r="N15" s="8"/>
      <c r="O15" s="7">
        <v>0</v>
      </c>
      <c r="P15" s="8"/>
      <c r="Q15" s="7">
        <v>0</v>
      </c>
      <c r="R15" s="8"/>
      <c r="S15" s="7">
        <v>5336</v>
      </c>
      <c r="T15" s="8"/>
      <c r="U15" s="7">
        <v>0</v>
      </c>
      <c r="V15" s="8"/>
      <c r="W15" s="7">
        <v>0</v>
      </c>
      <c r="X15" s="8"/>
      <c r="Y15" s="7">
        <v>0</v>
      </c>
      <c r="Z15" s="8"/>
      <c r="AA15" s="7">
        <v>0</v>
      </c>
      <c r="AB15" s="8"/>
      <c r="AC15" s="7">
        <v>0</v>
      </c>
      <c r="AD15" s="8"/>
      <c r="AE15" s="7">
        <v>0</v>
      </c>
      <c r="AF15" s="8"/>
      <c r="AG15" s="20">
        <f t="shared" si="0"/>
        <v>5336</v>
      </c>
      <c r="AH15" s="21">
        <f t="shared" si="0"/>
        <v>0</v>
      </c>
      <c r="AI15" s="22">
        <f t="shared" si="1"/>
        <v>5336</v>
      </c>
    </row>
    <row r="16" spans="1:35">
      <c r="C16" s="1" t="s">
        <v>422</v>
      </c>
      <c r="D16" s="17" t="s">
        <v>309</v>
      </c>
      <c r="E16" s="7">
        <v>0</v>
      </c>
      <c r="F16" s="8"/>
      <c r="G16" s="18">
        <v>0</v>
      </c>
      <c r="H16" s="8"/>
      <c r="I16" s="7">
        <v>0</v>
      </c>
      <c r="J16" s="8"/>
      <c r="K16" s="7">
        <v>8115</v>
      </c>
      <c r="L16" s="8"/>
      <c r="M16" s="7">
        <v>0</v>
      </c>
      <c r="N16" s="8"/>
      <c r="O16" s="7">
        <v>0</v>
      </c>
      <c r="P16" s="8"/>
      <c r="Q16" s="7">
        <v>0</v>
      </c>
      <c r="R16" s="8"/>
      <c r="S16" s="7">
        <v>0</v>
      </c>
      <c r="T16" s="8"/>
      <c r="U16" s="7">
        <v>0</v>
      </c>
      <c r="V16" s="8"/>
      <c r="W16" s="7">
        <v>0</v>
      </c>
      <c r="X16" s="8"/>
      <c r="Y16" s="7">
        <v>0</v>
      </c>
      <c r="Z16" s="8"/>
      <c r="AA16" s="7">
        <v>0</v>
      </c>
      <c r="AB16" s="8"/>
      <c r="AC16" s="7">
        <v>0</v>
      </c>
      <c r="AD16" s="8"/>
      <c r="AE16" s="7">
        <v>0</v>
      </c>
      <c r="AF16" s="8"/>
      <c r="AG16" s="20">
        <f t="shared" si="0"/>
        <v>8115</v>
      </c>
      <c r="AH16" s="21">
        <f t="shared" si="0"/>
        <v>0</v>
      </c>
      <c r="AI16" s="22">
        <f t="shared" si="1"/>
        <v>8115</v>
      </c>
    </row>
    <row r="17" spans="3:35">
      <c r="C17" s="1" t="s">
        <v>438</v>
      </c>
      <c r="D17" s="17" t="s">
        <v>312</v>
      </c>
      <c r="E17" s="7">
        <v>0</v>
      </c>
      <c r="F17" s="8"/>
      <c r="G17" s="18">
        <v>0</v>
      </c>
      <c r="H17" s="8"/>
      <c r="I17" s="7">
        <v>0</v>
      </c>
      <c r="J17" s="8"/>
      <c r="K17" s="7">
        <v>0</v>
      </c>
      <c r="L17" s="8"/>
      <c r="M17" s="7">
        <v>10000</v>
      </c>
      <c r="N17" s="8"/>
      <c r="O17" s="7">
        <v>0</v>
      </c>
      <c r="P17" s="8"/>
      <c r="Q17" s="7">
        <v>500</v>
      </c>
      <c r="R17" s="8"/>
      <c r="S17" s="7">
        <v>0</v>
      </c>
      <c r="T17" s="8"/>
      <c r="U17" s="7">
        <v>0</v>
      </c>
      <c r="V17" s="8"/>
      <c r="W17" s="7">
        <v>0</v>
      </c>
      <c r="X17" s="8"/>
      <c r="Y17" s="7">
        <v>0</v>
      </c>
      <c r="Z17" s="8"/>
      <c r="AA17" s="7">
        <v>0</v>
      </c>
      <c r="AB17" s="8"/>
      <c r="AC17" s="7">
        <v>0</v>
      </c>
      <c r="AD17" s="8"/>
      <c r="AE17" s="7">
        <v>0</v>
      </c>
      <c r="AF17" s="8"/>
      <c r="AG17" s="20">
        <f t="shared" si="0"/>
        <v>10500</v>
      </c>
      <c r="AH17" s="21">
        <f t="shared" si="0"/>
        <v>0</v>
      </c>
      <c r="AI17" s="22">
        <f t="shared" si="1"/>
        <v>10500</v>
      </c>
    </row>
    <row r="18" spans="3:35">
      <c r="C18" s="1" t="s">
        <v>94</v>
      </c>
      <c r="D18" s="17" t="s">
        <v>530</v>
      </c>
      <c r="E18" s="7">
        <v>0</v>
      </c>
      <c r="F18" s="8"/>
      <c r="G18" s="18">
        <v>0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20000</v>
      </c>
      <c r="P18" s="8"/>
      <c r="Q18" s="7">
        <v>0</v>
      </c>
      <c r="R18" s="8"/>
      <c r="S18" s="7">
        <v>0</v>
      </c>
      <c r="T18" s="8"/>
      <c r="U18" s="7">
        <v>0</v>
      </c>
      <c r="V18" s="8"/>
      <c r="W18" s="7">
        <v>0</v>
      </c>
      <c r="X18" s="8"/>
      <c r="Y18" s="7">
        <v>500</v>
      </c>
      <c r="Z18" s="8"/>
      <c r="AA18" s="7">
        <v>0</v>
      </c>
      <c r="AB18" s="8"/>
      <c r="AC18" s="7">
        <v>5000</v>
      </c>
      <c r="AD18" s="8"/>
      <c r="AE18" s="7">
        <v>0</v>
      </c>
      <c r="AF18" s="8"/>
      <c r="AG18" s="20">
        <f t="shared" si="0"/>
        <v>25500</v>
      </c>
      <c r="AH18" s="21">
        <f t="shared" si="0"/>
        <v>0</v>
      </c>
      <c r="AI18" s="22">
        <f t="shared" si="1"/>
        <v>25500</v>
      </c>
    </row>
    <row r="19" spans="3:35">
      <c r="C19" s="1" t="s">
        <v>76</v>
      </c>
      <c r="D19" t="s">
        <v>314</v>
      </c>
      <c r="E19" s="7">
        <v>0</v>
      </c>
      <c r="F19" s="8"/>
      <c r="G19" s="18">
        <v>0</v>
      </c>
      <c r="H19" s="8"/>
      <c r="I19" s="7">
        <v>0</v>
      </c>
      <c r="J19" s="8"/>
      <c r="K19" s="7">
        <v>0</v>
      </c>
      <c r="L19" s="8"/>
      <c r="M19" s="7">
        <v>0</v>
      </c>
      <c r="N19" s="8"/>
      <c r="O19" s="7">
        <v>0</v>
      </c>
      <c r="P19" s="8"/>
      <c r="Q19" s="7">
        <v>0</v>
      </c>
      <c r="R19" s="8"/>
      <c r="S19" s="7">
        <v>0</v>
      </c>
      <c r="T19" s="8"/>
      <c r="U19" s="7">
        <v>3000</v>
      </c>
      <c r="V19" s="8"/>
      <c r="W19" s="7">
        <v>39577</v>
      </c>
      <c r="X19" s="8"/>
      <c r="Y19" s="7">
        <v>0</v>
      </c>
      <c r="Z19" s="8"/>
      <c r="AA19" s="7">
        <v>0</v>
      </c>
      <c r="AB19" s="8"/>
      <c r="AC19" s="7">
        <v>0</v>
      </c>
      <c r="AD19" s="8"/>
      <c r="AE19" s="7">
        <v>0</v>
      </c>
      <c r="AF19" s="8"/>
      <c r="AG19" s="20">
        <f t="shared" si="0"/>
        <v>42577</v>
      </c>
      <c r="AH19" s="21">
        <f t="shared" si="0"/>
        <v>0</v>
      </c>
      <c r="AI19" s="22">
        <f t="shared" si="1"/>
        <v>42577</v>
      </c>
    </row>
    <row r="20" spans="3:35" ht="15.75" thickBot="1">
      <c r="C20" s="157" t="s">
        <v>423</v>
      </c>
      <c r="D20" s="157"/>
      <c r="E20" s="158">
        <f t="shared" ref="E20:AH20" si="2">SUM(E13:E19)</f>
        <v>42003</v>
      </c>
      <c r="F20" s="158">
        <f t="shared" si="2"/>
        <v>0</v>
      </c>
      <c r="G20" s="158">
        <f t="shared" si="2"/>
        <v>7000</v>
      </c>
      <c r="H20" s="158">
        <f t="shared" si="2"/>
        <v>0</v>
      </c>
      <c r="I20" s="158">
        <f t="shared" si="2"/>
        <v>0</v>
      </c>
      <c r="J20" s="158">
        <f t="shared" si="2"/>
        <v>0</v>
      </c>
      <c r="K20" s="158">
        <f t="shared" si="2"/>
        <v>8115</v>
      </c>
      <c r="L20" s="158">
        <f t="shared" si="2"/>
        <v>0</v>
      </c>
      <c r="M20" s="158">
        <f t="shared" si="2"/>
        <v>10000</v>
      </c>
      <c r="N20" s="158">
        <f t="shared" si="2"/>
        <v>0</v>
      </c>
      <c r="O20" s="158">
        <f t="shared" si="2"/>
        <v>20000</v>
      </c>
      <c r="P20" s="158">
        <f t="shared" si="2"/>
        <v>0</v>
      </c>
      <c r="Q20" s="158">
        <f t="shared" si="2"/>
        <v>500</v>
      </c>
      <c r="R20" s="158">
        <f t="shared" si="2"/>
        <v>0</v>
      </c>
      <c r="S20" s="158">
        <f t="shared" si="2"/>
        <v>5336</v>
      </c>
      <c r="T20" s="158">
        <f t="shared" si="2"/>
        <v>0</v>
      </c>
      <c r="U20" s="158">
        <f t="shared" si="2"/>
        <v>3000</v>
      </c>
      <c r="V20" s="158">
        <f t="shared" si="2"/>
        <v>0</v>
      </c>
      <c r="W20" s="158">
        <f t="shared" si="2"/>
        <v>39577</v>
      </c>
      <c r="X20" s="158">
        <f t="shared" si="2"/>
        <v>0</v>
      </c>
      <c r="Y20" s="158">
        <f>SUM(Y13:Y19)</f>
        <v>500</v>
      </c>
      <c r="Z20" s="158">
        <f>SUM(Z13:Z19)</f>
        <v>0</v>
      </c>
      <c r="AA20" s="158">
        <f>SUM(AA13:AA19)</f>
        <v>4000</v>
      </c>
      <c r="AB20" s="158">
        <f>SUM(AB13:AB19)</f>
        <v>0</v>
      </c>
      <c r="AC20" s="158">
        <f t="shared" si="2"/>
        <v>5000</v>
      </c>
      <c r="AD20" s="158">
        <f t="shared" si="2"/>
        <v>0</v>
      </c>
      <c r="AE20" s="158">
        <f t="shared" si="2"/>
        <v>0</v>
      </c>
      <c r="AF20" s="158">
        <f t="shared" si="2"/>
        <v>0</v>
      </c>
      <c r="AG20" s="187">
        <f t="shared" si="2"/>
        <v>145031</v>
      </c>
      <c r="AH20" s="191">
        <f t="shared" si="2"/>
        <v>0</v>
      </c>
      <c r="AI20" s="223">
        <f>AG20-AH20</f>
        <v>145031</v>
      </c>
    </row>
    <row r="21" spans="3:35" ht="16.5" thickTop="1" thickBot="1">
      <c r="C21" s="157"/>
      <c r="D21" s="157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88"/>
      <c r="AH21" s="192"/>
      <c r="AI21" s="248"/>
    </row>
    <row r="22" spans="3:35" ht="15.75" thickTop="1"/>
    <row r="25" spans="3:35" ht="30" customHeight="1">
      <c r="C25" s="79" t="s">
        <v>318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3:35">
      <c r="C26" s="94" t="s">
        <v>109</v>
      </c>
      <c r="D26" s="82" t="s">
        <v>319</v>
      </c>
      <c r="E26" s="7">
        <v>0</v>
      </c>
      <c r="F26" s="8"/>
      <c r="G26" s="19">
        <v>0</v>
      </c>
      <c r="H26" s="8"/>
      <c r="I26" s="7">
        <v>0</v>
      </c>
      <c r="J26" s="8"/>
      <c r="K26" s="7">
        <v>0</v>
      </c>
      <c r="L26" s="8"/>
      <c r="M26" s="7">
        <v>0</v>
      </c>
      <c r="N26" s="8"/>
      <c r="O26" s="7">
        <v>0</v>
      </c>
      <c r="P26" s="8"/>
      <c r="Q26" s="7">
        <v>0</v>
      </c>
      <c r="R26" s="8"/>
      <c r="S26" s="7">
        <v>0</v>
      </c>
      <c r="T26" s="8"/>
      <c r="U26" s="7">
        <v>0</v>
      </c>
      <c r="V26" s="8"/>
      <c r="W26" s="7">
        <v>0</v>
      </c>
      <c r="X26" s="8"/>
      <c r="Y26" s="7">
        <v>0</v>
      </c>
      <c r="Z26" s="8"/>
      <c r="AA26" s="7">
        <v>0</v>
      </c>
      <c r="AB26" s="8"/>
      <c r="AC26" s="7">
        <v>0</v>
      </c>
      <c r="AD26" s="8"/>
      <c r="AE26" s="7">
        <v>0</v>
      </c>
      <c r="AF26" s="8"/>
      <c r="AG26" s="20">
        <f>E26+G26+I26+K26+M26+O26+Q26+S26+U26+W26+AC26+AE26+Y26+AA26</f>
        <v>0</v>
      </c>
      <c r="AH26" s="21">
        <f>F26+H26+J26+L26+N26+P26+R26+T26+V26+X26+AD26+AF26+Z26+AB26</f>
        <v>0</v>
      </c>
      <c r="AI26" s="22">
        <f>AG26-AH26</f>
        <v>0</v>
      </c>
    </row>
    <row r="27" spans="3:35">
      <c r="C27" s="94" t="s">
        <v>113</v>
      </c>
      <c r="D27" s="82" t="s">
        <v>320</v>
      </c>
      <c r="E27" s="7">
        <v>344.51</v>
      </c>
      <c r="F27" s="8"/>
      <c r="G27" s="19">
        <v>0</v>
      </c>
      <c r="H27" s="8"/>
      <c r="I27" s="7">
        <v>0</v>
      </c>
      <c r="J27" s="8"/>
      <c r="K27" s="7">
        <v>66.569999999999993</v>
      </c>
      <c r="L27" s="8"/>
      <c r="M27" s="7">
        <v>82.01</v>
      </c>
      <c r="N27" s="8"/>
      <c r="O27" s="7">
        <v>164.01</v>
      </c>
      <c r="P27" s="8"/>
      <c r="Q27" s="7">
        <v>0</v>
      </c>
      <c r="R27" s="8"/>
      <c r="S27" s="7">
        <v>43.79</v>
      </c>
      <c r="T27" s="8"/>
      <c r="U27" s="7">
        <v>24.57</v>
      </c>
      <c r="V27" s="8"/>
      <c r="W27" s="7">
        <v>327.18</v>
      </c>
      <c r="X27" s="8"/>
      <c r="Y27" s="7">
        <v>0</v>
      </c>
      <c r="Z27" s="8"/>
      <c r="AA27" s="7">
        <v>0</v>
      </c>
      <c r="AB27" s="8"/>
      <c r="AC27" s="7">
        <v>0</v>
      </c>
      <c r="AD27" s="8"/>
      <c r="AE27" s="7">
        <v>0</v>
      </c>
      <c r="AF27" s="8"/>
      <c r="AG27" s="20">
        <f t="shared" ref="AG27:AG90" si="3">E27+G27+I27+K27+M27+O27+Q27+S27+U27+W27+AC27+AE27+Y27+AA27</f>
        <v>1052.6399999999999</v>
      </c>
      <c r="AH27" s="21">
        <f t="shared" ref="AH27:AH90" si="4">F27+H27+J27+L27+N27+P27+R27+T27+V27+X27+AD27+AF27+Z27+AB27</f>
        <v>0</v>
      </c>
      <c r="AI27" s="22">
        <f t="shared" ref="AI27:AI91" si="5">AG27-AH27</f>
        <v>1052.6399999999999</v>
      </c>
    </row>
    <row r="28" spans="3:35">
      <c r="C28" s="94" t="s">
        <v>115</v>
      </c>
      <c r="D28" s="82" t="s">
        <v>321</v>
      </c>
      <c r="E28" s="7">
        <v>4200.3</v>
      </c>
      <c r="F28" s="8"/>
      <c r="G28" s="19">
        <v>0</v>
      </c>
      <c r="H28" s="8"/>
      <c r="I28" s="7">
        <v>0</v>
      </c>
      <c r="J28" s="8"/>
      <c r="K28" s="7">
        <v>811.5</v>
      </c>
      <c r="L28" s="8"/>
      <c r="M28" s="7">
        <v>1000</v>
      </c>
      <c r="N28" s="8"/>
      <c r="O28" s="7">
        <v>2000</v>
      </c>
      <c r="P28" s="8"/>
      <c r="Q28" s="7">
        <v>50</v>
      </c>
      <c r="R28" s="8"/>
      <c r="S28" s="7">
        <v>533.6</v>
      </c>
      <c r="T28" s="8"/>
      <c r="U28" s="7">
        <v>300</v>
      </c>
      <c r="V28" s="8"/>
      <c r="W28" s="7">
        <v>3957.7</v>
      </c>
      <c r="X28" s="8"/>
      <c r="Y28" s="7">
        <v>0</v>
      </c>
      <c r="Z28" s="8"/>
      <c r="AA28" s="7">
        <v>400</v>
      </c>
      <c r="AB28" s="8"/>
      <c r="AC28" s="7">
        <v>0</v>
      </c>
      <c r="AD28" s="8"/>
      <c r="AE28" s="7">
        <v>0</v>
      </c>
      <c r="AF28" s="8"/>
      <c r="AG28" s="20">
        <f t="shared" si="3"/>
        <v>13253.099999999999</v>
      </c>
      <c r="AH28" s="21">
        <f t="shared" si="4"/>
        <v>0</v>
      </c>
      <c r="AI28" s="22">
        <f t="shared" si="5"/>
        <v>13253.099999999999</v>
      </c>
    </row>
    <row r="29" spans="3:35">
      <c r="C29" s="94" t="s">
        <v>117</v>
      </c>
      <c r="D29" s="82" t="s">
        <v>322</v>
      </c>
      <c r="E29" s="7">
        <v>18408.38</v>
      </c>
      <c r="F29" s="8"/>
      <c r="G29" s="19">
        <v>0</v>
      </c>
      <c r="H29" s="8"/>
      <c r="I29" s="7">
        <v>0</v>
      </c>
      <c r="J29" s="8"/>
      <c r="K29" s="7">
        <v>3554.94</v>
      </c>
      <c r="L29" s="8"/>
      <c r="M29" s="7">
        <v>4420.4399999999996</v>
      </c>
      <c r="N29" s="8"/>
      <c r="O29" s="7">
        <v>8840.8799999999992</v>
      </c>
      <c r="P29" s="8"/>
      <c r="Q29" s="7">
        <v>0</v>
      </c>
      <c r="R29" s="8"/>
      <c r="S29" s="7">
        <v>2357.21</v>
      </c>
      <c r="T29" s="8"/>
      <c r="U29" s="7">
        <v>1327.9</v>
      </c>
      <c r="V29" s="8"/>
      <c r="W29" s="7">
        <v>17491.98</v>
      </c>
      <c r="X29" s="8"/>
      <c r="Y29" s="7">
        <v>0</v>
      </c>
      <c r="Z29" s="8"/>
      <c r="AA29" s="7">
        <v>3114</v>
      </c>
      <c r="AB29" s="8"/>
      <c r="AC29" s="7">
        <v>0</v>
      </c>
      <c r="AD29" s="8"/>
      <c r="AE29" s="7">
        <v>0</v>
      </c>
      <c r="AF29" s="8"/>
      <c r="AG29" s="20">
        <f t="shared" si="3"/>
        <v>59515.729999999996</v>
      </c>
      <c r="AH29" s="21">
        <f t="shared" si="4"/>
        <v>0</v>
      </c>
      <c r="AI29" s="22">
        <f t="shared" si="5"/>
        <v>59515.729999999996</v>
      </c>
    </row>
    <row r="30" spans="3:35">
      <c r="C30" s="94" t="s">
        <v>119</v>
      </c>
      <c r="D30" s="82" t="s">
        <v>323</v>
      </c>
      <c r="E30" s="7">
        <v>0</v>
      </c>
      <c r="F30" s="8"/>
      <c r="G30" s="100">
        <v>0</v>
      </c>
      <c r="H30" s="8"/>
      <c r="I30" s="7">
        <v>0</v>
      </c>
      <c r="J30" s="8"/>
      <c r="K30" s="7">
        <v>0</v>
      </c>
      <c r="L30" s="8"/>
      <c r="M30" s="7">
        <v>0</v>
      </c>
      <c r="N30" s="8"/>
      <c r="O30" s="18">
        <v>0</v>
      </c>
      <c r="P30" s="8"/>
      <c r="Q30" s="7">
        <v>0</v>
      </c>
      <c r="R30" s="8"/>
      <c r="S30" s="7">
        <v>0</v>
      </c>
      <c r="T30" s="8"/>
      <c r="U30" s="7">
        <v>0</v>
      </c>
      <c r="V30" s="8"/>
      <c r="W30" s="7">
        <v>0</v>
      </c>
      <c r="X30" s="8"/>
      <c r="Y30" s="7">
        <v>0</v>
      </c>
      <c r="Z30" s="8"/>
      <c r="AA30" s="7">
        <v>0</v>
      </c>
      <c r="AB30" s="8"/>
      <c r="AC30" s="7">
        <v>0</v>
      </c>
      <c r="AD30" s="8"/>
      <c r="AE30" s="7">
        <v>0</v>
      </c>
      <c r="AF30" s="8"/>
      <c r="AG30" s="20">
        <f t="shared" si="3"/>
        <v>0</v>
      </c>
      <c r="AH30" s="21">
        <f t="shared" si="4"/>
        <v>0</v>
      </c>
      <c r="AI30" s="22">
        <f t="shared" si="5"/>
        <v>0</v>
      </c>
    </row>
    <row r="31" spans="3:35">
      <c r="C31" s="94" t="s">
        <v>123</v>
      </c>
      <c r="D31" s="82" t="s">
        <v>324</v>
      </c>
      <c r="E31" s="7">
        <v>317.5</v>
      </c>
      <c r="F31" s="8"/>
      <c r="G31" s="19">
        <v>0</v>
      </c>
      <c r="H31" s="8"/>
      <c r="I31" s="7">
        <v>0</v>
      </c>
      <c r="J31" s="8"/>
      <c r="K31" s="7">
        <v>61.35</v>
      </c>
      <c r="L31" s="8"/>
      <c r="M31" s="7">
        <v>75.58</v>
      </c>
      <c r="N31" s="8"/>
      <c r="O31" s="7">
        <v>151.15</v>
      </c>
      <c r="P31" s="8"/>
      <c r="Q31" s="7">
        <v>0</v>
      </c>
      <c r="R31" s="8"/>
      <c r="S31" s="7">
        <v>40.35</v>
      </c>
      <c r="T31" s="8"/>
      <c r="U31" s="7">
        <v>22.64</v>
      </c>
      <c r="V31" s="8"/>
      <c r="W31" s="7">
        <v>299.11</v>
      </c>
      <c r="X31" s="8"/>
      <c r="Y31" s="7">
        <v>0</v>
      </c>
      <c r="Z31" s="8"/>
      <c r="AA31" s="7">
        <v>27.22</v>
      </c>
      <c r="AB31" s="8"/>
      <c r="AC31" s="7">
        <v>0</v>
      </c>
      <c r="AD31" s="8"/>
      <c r="AE31" s="7">
        <v>0</v>
      </c>
      <c r="AF31" s="8"/>
      <c r="AG31" s="20">
        <f t="shared" si="3"/>
        <v>994.90000000000009</v>
      </c>
      <c r="AH31" s="21">
        <f t="shared" si="4"/>
        <v>0</v>
      </c>
      <c r="AI31" s="22">
        <f t="shared" si="5"/>
        <v>994.90000000000009</v>
      </c>
    </row>
    <row r="32" spans="3:35">
      <c r="C32" s="94" t="s">
        <v>125</v>
      </c>
      <c r="D32" s="82" t="s">
        <v>325</v>
      </c>
      <c r="E32" s="7">
        <v>1853.95</v>
      </c>
      <c r="F32" s="8"/>
      <c r="G32" s="19">
        <v>0</v>
      </c>
      <c r="H32" s="8"/>
      <c r="I32" s="7">
        <v>0</v>
      </c>
      <c r="J32" s="8"/>
      <c r="K32" s="7">
        <v>358.25</v>
      </c>
      <c r="L32" s="8"/>
      <c r="M32" s="7">
        <v>441.31</v>
      </c>
      <c r="N32" s="8"/>
      <c r="O32" s="7">
        <v>882.62</v>
      </c>
      <c r="P32" s="8"/>
      <c r="Q32" s="7">
        <v>0</v>
      </c>
      <c r="R32" s="8"/>
      <c r="S32" s="7">
        <v>235.63</v>
      </c>
      <c r="T32" s="8"/>
      <c r="U32" s="7">
        <v>132.22</v>
      </c>
      <c r="V32" s="8"/>
      <c r="W32" s="7">
        <v>1746.59</v>
      </c>
      <c r="X32" s="8"/>
      <c r="Y32" s="7">
        <v>0</v>
      </c>
      <c r="Z32" s="8"/>
      <c r="AA32" s="7">
        <v>158.91999999999999</v>
      </c>
      <c r="AB32" s="8"/>
      <c r="AC32" s="7">
        <v>0</v>
      </c>
      <c r="AD32" s="8"/>
      <c r="AE32" s="7">
        <v>0</v>
      </c>
      <c r="AF32" s="8"/>
      <c r="AG32" s="20">
        <f t="shared" si="3"/>
        <v>5809.49</v>
      </c>
      <c r="AH32" s="21">
        <f t="shared" si="4"/>
        <v>0</v>
      </c>
      <c r="AI32" s="22">
        <f t="shared" si="5"/>
        <v>5809.49</v>
      </c>
    </row>
    <row r="33" spans="3:35">
      <c r="C33" s="94" t="s">
        <v>127</v>
      </c>
      <c r="D33" s="82" t="s">
        <v>326</v>
      </c>
      <c r="E33" s="7">
        <v>969.5</v>
      </c>
      <c r="F33" s="8"/>
      <c r="G33" s="19">
        <v>0</v>
      </c>
      <c r="H33" s="8"/>
      <c r="I33" s="7">
        <v>0</v>
      </c>
      <c r="J33" s="8"/>
      <c r="K33" s="7">
        <v>187.34</v>
      </c>
      <c r="L33" s="8"/>
      <c r="M33" s="7">
        <v>230.78</v>
      </c>
      <c r="N33" s="8"/>
      <c r="O33" s="7">
        <v>461.55</v>
      </c>
      <c r="P33" s="8"/>
      <c r="Q33" s="7">
        <v>0</v>
      </c>
      <c r="R33" s="8"/>
      <c r="S33" s="7">
        <v>123.22</v>
      </c>
      <c r="T33" s="8"/>
      <c r="U33" s="7">
        <v>69.14</v>
      </c>
      <c r="V33" s="8"/>
      <c r="W33" s="7">
        <v>913.35</v>
      </c>
      <c r="X33" s="8"/>
      <c r="Y33" s="7">
        <v>0</v>
      </c>
      <c r="Z33" s="8"/>
      <c r="AA33" s="7">
        <v>83.11</v>
      </c>
      <c r="AB33" s="8"/>
      <c r="AC33" s="7">
        <v>0</v>
      </c>
      <c r="AD33" s="8"/>
      <c r="AE33" s="7">
        <v>0</v>
      </c>
      <c r="AF33" s="8"/>
      <c r="AG33" s="20">
        <f t="shared" si="3"/>
        <v>3037.9900000000002</v>
      </c>
      <c r="AH33" s="21">
        <f t="shared" si="4"/>
        <v>0</v>
      </c>
      <c r="AI33" s="22">
        <f t="shared" si="5"/>
        <v>3037.9900000000002</v>
      </c>
    </row>
    <row r="34" spans="3:35">
      <c r="C34" s="94" t="s">
        <v>129</v>
      </c>
      <c r="D34" s="82" t="s">
        <v>327</v>
      </c>
      <c r="E34" s="7">
        <v>158.75</v>
      </c>
      <c r="F34" s="8"/>
      <c r="G34" s="19">
        <v>0</v>
      </c>
      <c r="H34" s="8"/>
      <c r="I34" s="7">
        <v>0</v>
      </c>
      <c r="J34" s="8"/>
      <c r="K34" s="7">
        <v>30.68</v>
      </c>
      <c r="L34" s="8"/>
      <c r="M34" s="7">
        <v>37.79</v>
      </c>
      <c r="N34" s="8"/>
      <c r="O34" s="7">
        <v>75.58</v>
      </c>
      <c r="P34" s="8"/>
      <c r="Q34" s="7">
        <v>0</v>
      </c>
      <c r="R34" s="8"/>
      <c r="S34" s="7">
        <v>20.18</v>
      </c>
      <c r="T34" s="8"/>
      <c r="U34" s="7">
        <v>11.32</v>
      </c>
      <c r="V34" s="8"/>
      <c r="W34" s="7">
        <v>149.55000000000001</v>
      </c>
      <c r="X34" s="8"/>
      <c r="Y34" s="7">
        <v>0</v>
      </c>
      <c r="Z34" s="8"/>
      <c r="AA34" s="7">
        <v>13.61</v>
      </c>
      <c r="AB34" s="8"/>
      <c r="AC34" s="7">
        <v>0</v>
      </c>
      <c r="AD34" s="8"/>
      <c r="AE34" s="7">
        <v>0</v>
      </c>
      <c r="AF34" s="8"/>
      <c r="AG34" s="20">
        <f t="shared" si="3"/>
        <v>497.46000000000004</v>
      </c>
      <c r="AH34" s="21">
        <f t="shared" si="4"/>
        <v>0</v>
      </c>
      <c r="AI34" s="22">
        <f t="shared" si="5"/>
        <v>497.46000000000004</v>
      </c>
    </row>
    <row r="35" spans="3:35">
      <c r="C35" s="94" t="s">
        <v>131</v>
      </c>
      <c r="D35" s="82" t="s">
        <v>328</v>
      </c>
      <c r="E35" s="7">
        <v>51.03</v>
      </c>
      <c r="F35" s="8"/>
      <c r="G35" s="19">
        <v>0</v>
      </c>
      <c r="H35" s="8"/>
      <c r="I35" s="7">
        <v>0</v>
      </c>
      <c r="J35" s="8"/>
      <c r="K35" s="7">
        <v>9.86</v>
      </c>
      <c r="L35" s="8"/>
      <c r="M35" s="7">
        <v>12.15</v>
      </c>
      <c r="N35" s="8"/>
      <c r="O35" s="7">
        <v>24.29</v>
      </c>
      <c r="P35" s="8"/>
      <c r="Q35" s="7">
        <v>0</v>
      </c>
      <c r="R35" s="8"/>
      <c r="S35" s="7">
        <v>6.49</v>
      </c>
      <c r="T35" s="8"/>
      <c r="U35" s="7">
        <v>3.64</v>
      </c>
      <c r="V35" s="8"/>
      <c r="W35" s="7">
        <v>48.07</v>
      </c>
      <c r="X35" s="8"/>
      <c r="Y35" s="7">
        <v>0</v>
      </c>
      <c r="Z35" s="8"/>
      <c r="AA35" s="7">
        <v>4.37</v>
      </c>
      <c r="AB35" s="8"/>
      <c r="AC35" s="7">
        <v>0</v>
      </c>
      <c r="AD35" s="8"/>
      <c r="AE35" s="7">
        <v>0</v>
      </c>
      <c r="AF35" s="8"/>
      <c r="AG35" s="20">
        <f t="shared" si="3"/>
        <v>159.9</v>
      </c>
      <c r="AH35" s="21">
        <f t="shared" si="4"/>
        <v>0</v>
      </c>
      <c r="AI35" s="22">
        <f t="shared" si="5"/>
        <v>159.9</v>
      </c>
    </row>
    <row r="36" spans="3:35">
      <c r="C36" s="94" t="s">
        <v>133</v>
      </c>
      <c r="D36" s="82" t="s">
        <v>329</v>
      </c>
      <c r="E36" s="7">
        <v>1184.94</v>
      </c>
      <c r="F36" s="8"/>
      <c r="G36" s="19">
        <v>0</v>
      </c>
      <c r="H36" s="8"/>
      <c r="I36" s="7">
        <v>0</v>
      </c>
      <c r="J36" s="8"/>
      <c r="K36" s="7">
        <v>228.97</v>
      </c>
      <c r="L36" s="8"/>
      <c r="M36" s="7">
        <v>282.06</v>
      </c>
      <c r="N36" s="8"/>
      <c r="O36" s="7">
        <v>564.12</v>
      </c>
      <c r="P36" s="8"/>
      <c r="Q36" s="7">
        <v>0</v>
      </c>
      <c r="R36" s="8"/>
      <c r="S36" s="7">
        <v>150.6</v>
      </c>
      <c r="T36" s="8"/>
      <c r="U36" s="7">
        <v>84.51</v>
      </c>
      <c r="V36" s="8"/>
      <c r="W36" s="7">
        <v>1116.32</v>
      </c>
      <c r="X36" s="8"/>
      <c r="Y36" s="7">
        <v>0</v>
      </c>
      <c r="Z36" s="8"/>
      <c r="AA36" s="7">
        <v>101.57</v>
      </c>
      <c r="AB36" s="8"/>
      <c r="AC36" s="7">
        <v>0</v>
      </c>
      <c r="AD36" s="8"/>
      <c r="AE36" s="7">
        <v>0</v>
      </c>
      <c r="AF36" s="8"/>
      <c r="AG36" s="20">
        <f t="shared" si="3"/>
        <v>3713.0900000000006</v>
      </c>
      <c r="AH36" s="21">
        <f t="shared" si="4"/>
        <v>0</v>
      </c>
      <c r="AI36" s="22">
        <f t="shared" si="5"/>
        <v>3713.0900000000006</v>
      </c>
    </row>
    <row r="37" spans="3:35">
      <c r="C37" s="94" t="s">
        <v>135</v>
      </c>
      <c r="D37" s="82" t="s">
        <v>330</v>
      </c>
      <c r="E37" s="7">
        <v>0</v>
      </c>
      <c r="F37" s="8"/>
      <c r="G37" s="19">
        <v>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0</v>
      </c>
      <c r="P37" s="8"/>
      <c r="Q37" s="7">
        <v>0</v>
      </c>
      <c r="R37" s="8"/>
      <c r="S37" s="7">
        <v>0</v>
      </c>
      <c r="T37" s="8"/>
      <c r="U37" s="7">
        <v>0</v>
      </c>
      <c r="V37" s="8"/>
      <c r="W37" s="7">
        <v>0</v>
      </c>
      <c r="X37" s="8"/>
      <c r="Y37" s="7">
        <v>0</v>
      </c>
      <c r="Z37" s="8"/>
      <c r="AA37" s="7">
        <v>0</v>
      </c>
      <c r="AB37" s="8"/>
      <c r="AC37" s="7">
        <v>0</v>
      </c>
      <c r="AD37" s="8"/>
      <c r="AE37" s="7">
        <v>0</v>
      </c>
      <c r="AF37" s="8"/>
      <c r="AG37" s="20">
        <f t="shared" si="3"/>
        <v>0</v>
      </c>
      <c r="AH37" s="21">
        <f t="shared" si="4"/>
        <v>0</v>
      </c>
      <c r="AI37" s="22">
        <f t="shared" si="5"/>
        <v>0</v>
      </c>
    </row>
    <row r="38" spans="3:35">
      <c r="C38" s="94" t="s">
        <v>137</v>
      </c>
      <c r="D38" s="82" t="s">
        <v>331</v>
      </c>
      <c r="E38" s="7">
        <v>1133.9100000000001</v>
      </c>
      <c r="F38" s="8"/>
      <c r="G38" s="19">
        <v>0</v>
      </c>
      <c r="H38" s="8"/>
      <c r="I38" s="7">
        <v>0</v>
      </c>
      <c r="J38" s="8"/>
      <c r="K38" s="7">
        <v>219.11</v>
      </c>
      <c r="L38" s="8"/>
      <c r="M38" s="7">
        <v>269.91000000000003</v>
      </c>
      <c r="N38" s="8"/>
      <c r="O38" s="7">
        <v>539.83000000000004</v>
      </c>
      <c r="P38" s="8"/>
      <c r="Q38" s="7">
        <v>0</v>
      </c>
      <c r="R38" s="8"/>
      <c r="S38" s="7">
        <v>144.12</v>
      </c>
      <c r="T38" s="8"/>
      <c r="U38" s="7">
        <v>80.87</v>
      </c>
      <c r="V38" s="8"/>
      <c r="W38" s="7">
        <v>1068.25</v>
      </c>
      <c r="X38" s="8"/>
      <c r="Y38" s="7">
        <v>0</v>
      </c>
      <c r="Z38" s="8"/>
      <c r="AA38" s="7">
        <v>97.2</v>
      </c>
      <c r="AB38" s="8"/>
      <c r="AC38" s="7">
        <v>0</v>
      </c>
      <c r="AD38" s="8"/>
      <c r="AE38" s="7">
        <v>0</v>
      </c>
      <c r="AF38" s="8"/>
      <c r="AG38" s="20">
        <f t="shared" si="3"/>
        <v>3553.2</v>
      </c>
      <c r="AH38" s="21">
        <f t="shared" si="4"/>
        <v>0</v>
      </c>
      <c r="AI38" s="22">
        <f t="shared" si="5"/>
        <v>3553.2</v>
      </c>
    </row>
    <row r="39" spans="3:35">
      <c r="C39" s="94" t="s">
        <v>139</v>
      </c>
      <c r="D39" s="82" t="s">
        <v>332</v>
      </c>
      <c r="E39" s="7">
        <v>0</v>
      </c>
      <c r="F39" s="8"/>
      <c r="G39" s="19">
        <v>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7">
        <v>0</v>
      </c>
      <c r="P39" s="8"/>
      <c r="Q39" s="7">
        <v>0</v>
      </c>
      <c r="R39" s="8"/>
      <c r="S39" s="7">
        <v>0</v>
      </c>
      <c r="T39" s="8"/>
      <c r="U39" s="7">
        <v>0</v>
      </c>
      <c r="V39" s="8"/>
      <c r="W39" s="7">
        <v>0</v>
      </c>
      <c r="X39" s="8"/>
      <c r="Y39" s="7">
        <v>0</v>
      </c>
      <c r="Z39" s="8"/>
      <c r="AA39" s="7">
        <v>0</v>
      </c>
      <c r="AB39" s="8"/>
      <c r="AC39" s="7">
        <v>0</v>
      </c>
      <c r="AD39" s="8"/>
      <c r="AE39" s="7">
        <v>0</v>
      </c>
      <c r="AF39" s="8"/>
      <c r="AG39" s="20">
        <f t="shared" si="3"/>
        <v>0</v>
      </c>
      <c r="AH39" s="21">
        <f t="shared" si="4"/>
        <v>0</v>
      </c>
      <c r="AI39" s="22">
        <f t="shared" si="5"/>
        <v>0</v>
      </c>
    </row>
    <row r="40" spans="3:35">
      <c r="C40" s="94" t="s">
        <v>141</v>
      </c>
      <c r="D40" s="82" t="s">
        <v>333</v>
      </c>
      <c r="E40" s="7">
        <v>196.86</v>
      </c>
      <c r="F40" s="8"/>
      <c r="G40" s="19">
        <v>0</v>
      </c>
      <c r="H40" s="8"/>
      <c r="I40" s="7">
        <v>0</v>
      </c>
      <c r="J40" s="8"/>
      <c r="K40" s="7">
        <v>38.04</v>
      </c>
      <c r="L40" s="8"/>
      <c r="M40" s="7">
        <v>46.86</v>
      </c>
      <c r="N40" s="8"/>
      <c r="O40" s="7">
        <v>93.72</v>
      </c>
      <c r="P40" s="8"/>
      <c r="Q40" s="7">
        <v>0</v>
      </c>
      <c r="R40" s="8"/>
      <c r="S40" s="7">
        <v>25.02</v>
      </c>
      <c r="T40" s="8"/>
      <c r="U40" s="7">
        <v>14.04</v>
      </c>
      <c r="V40" s="8"/>
      <c r="W40" s="7">
        <v>185.46</v>
      </c>
      <c r="X40" s="8"/>
      <c r="Y40" s="7">
        <v>0</v>
      </c>
      <c r="Z40" s="8"/>
      <c r="AA40" s="7">
        <v>0</v>
      </c>
      <c r="AB40" s="8"/>
      <c r="AC40" s="7">
        <v>0</v>
      </c>
      <c r="AD40" s="8"/>
      <c r="AE40" s="7">
        <v>0</v>
      </c>
      <c r="AF40" s="8"/>
      <c r="AG40" s="20">
        <f t="shared" si="3"/>
        <v>600</v>
      </c>
      <c r="AH40" s="21">
        <f t="shared" si="4"/>
        <v>0</v>
      </c>
      <c r="AI40" s="22">
        <f t="shared" si="5"/>
        <v>600</v>
      </c>
    </row>
    <row r="41" spans="3:35">
      <c r="C41" s="94" t="s">
        <v>143</v>
      </c>
      <c r="D41" s="82" t="s">
        <v>334</v>
      </c>
      <c r="E41" s="7">
        <v>0</v>
      </c>
      <c r="F41" s="8"/>
      <c r="G41" s="19">
        <v>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7">
        <v>0</v>
      </c>
      <c r="P41" s="8"/>
      <c r="Q41" s="7">
        <v>0</v>
      </c>
      <c r="R41" s="8"/>
      <c r="S41" s="7">
        <v>0</v>
      </c>
      <c r="T41" s="8"/>
      <c r="U41" s="7">
        <v>0</v>
      </c>
      <c r="V41" s="8"/>
      <c r="W41" s="7">
        <v>0</v>
      </c>
      <c r="X41" s="8"/>
      <c r="Y41" s="7">
        <v>0</v>
      </c>
      <c r="Z41" s="8"/>
      <c r="AA41" s="7">
        <v>0</v>
      </c>
      <c r="AB41" s="8"/>
      <c r="AC41" s="7">
        <v>0</v>
      </c>
      <c r="AD41" s="8"/>
      <c r="AE41" s="7">
        <v>0</v>
      </c>
      <c r="AF41" s="8"/>
      <c r="AG41" s="20">
        <f t="shared" si="3"/>
        <v>0</v>
      </c>
      <c r="AH41" s="21">
        <f t="shared" si="4"/>
        <v>0</v>
      </c>
      <c r="AI41" s="22">
        <f t="shared" si="5"/>
        <v>0</v>
      </c>
    </row>
    <row r="42" spans="3:35">
      <c r="C42" s="94" t="s">
        <v>145</v>
      </c>
      <c r="D42" s="82" t="s">
        <v>335</v>
      </c>
      <c r="E42" s="7">
        <v>3605.12</v>
      </c>
      <c r="F42" s="8"/>
      <c r="G42" s="19">
        <v>0</v>
      </c>
      <c r="H42" s="8"/>
      <c r="I42" s="7">
        <v>0</v>
      </c>
      <c r="J42" s="8"/>
      <c r="K42" s="7">
        <v>697.4</v>
      </c>
      <c r="L42" s="8"/>
      <c r="M42" s="7">
        <v>859.1</v>
      </c>
      <c r="N42" s="8"/>
      <c r="O42" s="7">
        <v>1718.2</v>
      </c>
      <c r="P42" s="8"/>
      <c r="Q42" s="7">
        <v>0</v>
      </c>
      <c r="R42" s="8"/>
      <c r="S42" s="7">
        <v>458.7</v>
      </c>
      <c r="T42" s="8"/>
      <c r="U42" s="7">
        <v>257.39999999999998</v>
      </c>
      <c r="V42" s="8"/>
      <c r="W42" s="7">
        <v>3400.1</v>
      </c>
      <c r="X42" s="8"/>
      <c r="Y42" s="7">
        <v>0</v>
      </c>
      <c r="Z42" s="8"/>
      <c r="AA42" s="7">
        <v>0</v>
      </c>
      <c r="AB42" s="8"/>
      <c r="AC42" s="7">
        <v>0</v>
      </c>
      <c r="AD42" s="8"/>
      <c r="AE42" s="7">
        <v>0</v>
      </c>
      <c r="AF42" s="8"/>
      <c r="AG42" s="20">
        <f t="shared" si="3"/>
        <v>10996.019999999999</v>
      </c>
      <c r="AH42" s="21">
        <f t="shared" si="4"/>
        <v>0</v>
      </c>
      <c r="AI42" s="22">
        <f t="shared" si="5"/>
        <v>10996.019999999999</v>
      </c>
    </row>
    <row r="43" spans="3:35">
      <c r="C43" s="94" t="s">
        <v>147</v>
      </c>
      <c r="D43" s="82" t="s">
        <v>336</v>
      </c>
      <c r="E43" s="7">
        <v>0</v>
      </c>
      <c r="F43" s="8"/>
      <c r="G43" s="19">
        <v>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0</v>
      </c>
      <c r="P43" s="8"/>
      <c r="Q43" s="7">
        <v>0</v>
      </c>
      <c r="R43" s="8"/>
      <c r="S43" s="7">
        <v>0</v>
      </c>
      <c r="T43" s="8"/>
      <c r="U43" s="7">
        <v>0</v>
      </c>
      <c r="V43" s="8"/>
      <c r="W43" s="7">
        <v>0</v>
      </c>
      <c r="X43" s="8"/>
      <c r="Y43" s="7">
        <v>0</v>
      </c>
      <c r="Z43" s="8"/>
      <c r="AA43" s="7">
        <v>0</v>
      </c>
      <c r="AB43" s="8"/>
      <c r="AC43" s="7">
        <v>0</v>
      </c>
      <c r="AD43" s="8"/>
      <c r="AE43" s="7">
        <v>0</v>
      </c>
      <c r="AF43" s="8"/>
      <c r="AG43" s="20">
        <f t="shared" si="3"/>
        <v>0</v>
      </c>
      <c r="AH43" s="21">
        <f t="shared" si="4"/>
        <v>0</v>
      </c>
      <c r="AI43" s="22">
        <f t="shared" si="5"/>
        <v>0</v>
      </c>
    </row>
    <row r="44" spans="3:35">
      <c r="C44" s="94" t="s">
        <v>149</v>
      </c>
      <c r="D44" s="82" t="s">
        <v>337</v>
      </c>
      <c r="E44" s="7">
        <v>0</v>
      </c>
      <c r="F44" s="8"/>
      <c r="G44" s="19">
        <v>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0</v>
      </c>
      <c r="P44" s="8"/>
      <c r="Q44" s="7">
        <v>0</v>
      </c>
      <c r="R44" s="8"/>
      <c r="S44" s="7">
        <v>0</v>
      </c>
      <c r="T44" s="8"/>
      <c r="U44" s="7">
        <v>0</v>
      </c>
      <c r="V44" s="8"/>
      <c r="W44" s="7">
        <v>0</v>
      </c>
      <c r="X44" s="8"/>
      <c r="Y44" s="7">
        <v>0</v>
      </c>
      <c r="Z44" s="8"/>
      <c r="AA44" s="7">
        <v>0</v>
      </c>
      <c r="AB44" s="8"/>
      <c r="AC44" s="7">
        <v>0</v>
      </c>
      <c r="AD44" s="8"/>
      <c r="AE44" s="7">
        <v>0</v>
      </c>
      <c r="AF44" s="8"/>
      <c r="AG44" s="20">
        <f t="shared" si="3"/>
        <v>0</v>
      </c>
      <c r="AH44" s="21">
        <f t="shared" si="4"/>
        <v>0</v>
      </c>
      <c r="AI44" s="22">
        <f t="shared" si="5"/>
        <v>0</v>
      </c>
    </row>
    <row r="45" spans="3:35">
      <c r="C45" s="94" t="s">
        <v>151</v>
      </c>
      <c r="D45" s="82" t="s">
        <v>338</v>
      </c>
      <c r="E45" s="7">
        <v>0</v>
      </c>
      <c r="F45" s="8"/>
      <c r="G45" s="19">
        <v>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0</v>
      </c>
      <c r="P45" s="8"/>
      <c r="Q45" s="7">
        <v>0</v>
      </c>
      <c r="R45" s="8"/>
      <c r="S45" s="7">
        <v>0</v>
      </c>
      <c r="T45" s="8"/>
      <c r="U45" s="7">
        <v>0</v>
      </c>
      <c r="V45" s="8"/>
      <c r="W45" s="7">
        <v>0</v>
      </c>
      <c r="X45" s="8"/>
      <c r="Y45" s="7">
        <v>0</v>
      </c>
      <c r="Z45" s="8"/>
      <c r="AA45" s="7">
        <v>0</v>
      </c>
      <c r="AB45" s="8"/>
      <c r="AC45" s="7">
        <v>0</v>
      </c>
      <c r="AD45" s="8"/>
      <c r="AE45" s="7">
        <v>0</v>
      </c>
      <c r="AF45" s="8"/>
      <c r="AG45" s="20">
        <f t="shared" si="3"/>
        <v>0</v>
      </c>
      <c r="AH45" s="21">
        <f t="shared" si="4"/>
        <v>0</v>
      </c>
      <c r="AI45" s="22">
        <f t="shared" si="5"/>
        <v>0</v>
      </c>
    </row>
    <row r="46" spans="3:35">
      <c r="C46" s="94" t="s">
        <v>153</v>
      </c>
      <c r="D46" s="82" t="s">
        <v>339</v>
      </c>
      <c r="E46" s="7">
        <v>0</v>
      </c>
      <c r="F46" s="8"/>
      <c r="G46" s="19">
        <v>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0</v>
      </c>
      <c r="P46" s="8"/>
      <c r="Q46" s="7">
        <v>0</v>
      </c>
      <c r="R46" s="8"/>
      <c r="S46" s="7">
        <v>0</v>
      </c>
      <c r="T46" s="8"/>
      <c r="U46" s="7">
        <v>0</v>
      </c>
      <c r="V46" s="8"/>
      <c r="W46" s="7">
        <v>0</v>
      </c>
      <c r="X46" s="8"/>
      <c r="Y46" s="7">
        <v>0</v>
      </c>
      <c r="Z46" s="8"/>
      <c r="AA46" s="7">
        <v>0</v>
      </c>
      <c r="AB46" s="8"/>
      <c r="AC46" s="7">
        <v>0</v>
      </c>
      <c r="AD46" s="8"/>
      <c r="AE46" s="7">
        <v>0</v>
      </c>
      <c r="AF46" s="8"/>
      <c r="AG46" s="20">
        <f t="shared" si="3"/>
        <v>0</v>
      </c>
      <c r="AH46" s="21">
        <f t="shared" si="4"/>
        <v>0</v>
      </c>
      <c r="AI46" s="22">
        <f t="shared" si="5"/>
        <v>0</v>
      </c>
    </row>
    <row r="47" spans="3:35">
      <c r="C47" s="94" t="s">
        <v>155</v>
      </c>
      <c r="D47" s="82" t="s">
        <v>340</v>
      </c>
      <c r="E47" s="7">
        <v>0</v>
      </c>
      <c r="F47" s="8"/>
      <c r="G47" s="19">
        <v>0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0</v>
      </c>
      <c r="P47" s="8"/>
      <c r="Q47" s="7">
        <v>0</v>
      </c>
      <c r="R47" s="8"/>
      <c r="S47" s="7">
        <v>0</v>
      </c>
      <c r="T47" s="8"/>
      <c r="U47" s="7">
        <v>0</v>
      </c>
      <c r="V47" s="8"/>
      <c r="W47" s="7">
        <v>0</v>
      </c>
      <c r="X47" s="8"/>
      <c r="Y47" s="7">
        <v>0</v>
      </c>
      <c r="Z47" s="8"/>
      <c r="AA47" s="7">
        <v>0</v>
      </c>
      <c r="AB47" s="8"/>
      <c r="AC47" s="7">
        <v>0</v>
      </c>
      <c r="AD47" s="8"/>
      <c r="AE47" s="7">
        <v>0</v>
      </c>
      <c r="AF47" s="8"/>
      <c r="AG47" s="20">
        <f t="shared" si="3"/>
        <v>0</v>
      </c>
      <c r="AH47" s="21">
        <f t="shared" si="4"/>
        <v>0</v>
      </c>
      <c r="AI47" s="22">
        <f t="shared" si="5"/>
        <v>0</v>
      </c>
    </row>
    <row r="48" spans="3:35">
      <c r="C48" s="94" t="s">
        <v>157</v>
      </c>
      <c r="D48" s="82" t="s">
        <v>341</v>
      </c>
      <c r="E48" s="7">
        <v>0</v>
      </c>
      <c r="F48" s="8"/>
      <c r="G48" s="19">
        <v>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0</v>
      </c>
      <c r="P48" s="8"/>
      <c r="Q48" s="7">
        <v>0</v>
      </c>
      <c r="R48" s="8"/>
      <c r="S48" s="7">
        <v>0</v>
      </c>
      <c r="T48" s="8"/>
      <c r="U48" s="7">
        <v>0</v>
      </c>
      <c r="V48" s="8"/>
      <c r="W48" s="7">
        <v>0</v>
      </c>
      <c r="X48" s="8"/>
      <c r="Y48" s="7">
        <v>0</v>
      </c>
      <c r="Z48" s="8"/>
      <c r="AA48" s="7">
        <v>0</v>
      </c>
      <c r="AB48" s="8"/>
      <c r="AC48" s="7">
        <v>0</v>
      </c>
      <c r="AD48" s="8"/>
      <c r="AE48" s="7">
        <v>0</v>
      </c>
      <c r="AF48" s="8"/>
      <c r="AG48" s="20">
        <f t="shared" si="3"/>
        <v>0</v>
      </c>
      <c r="AH48" s="21">
        <f t="shared" si="4"/>
        <v>0</v>
      </c>
      <c r="AI48" s="22">
        <f t="shared" si="5"/>
        <v>0</v>
      </c>
    </row>
    <row r="49" spans="3:35">
      <c r="C49" s="94" t="s">
        <v>161</v>
      </c>
      <c r="D49" s="82" t="s">
        <v>342</v>
      </c>
      <c r="E49" s="7">
        <v>0</v>
      </c>
      <c r="F49" s="8"/>
      <c r="G49" s="19">
        <v>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7">
        <v>0</v>
      </c>
      <c r="P49" s="8"/>
      <c r="Q49" s="7">
        <v>0</v>
      </c>
      <c r="R49" s="8"/>
      <c r="S49" s="7">
        <v>0</v>
      </c>
      <c r="T49" s="8"/>
      <c r="U49" s="7">
        <v>0</v>
      </c>
      <c r="V49" s="8"/>
      <c r="W49" s="7">
        <v>0</v>
      </c>
      <c r="X49" s="8"/>
      <c r="Y49" s="7">
        <v>0</v>
      </c>
      <c r="Z49" s="8"/>
      <c r="AA49" s="7">
        <v>0</v>
      </c>
      <c r="AB49" s="8"/>
      <c r="AC49" s="7">
        <v>0</v>
      </c>
      <c r="AD49" s="8"/>
      <c r="AE49" s="7">
        <v>0</v>
      </c>
      <c r="AF49" s="8"/>
      <c r="AG49" s="20">
        <f t="shared" si="3"/>
        <v>0</v>
      </c>
      <c r="AH49" s="21">
        <f t="shared" si="4"/>
        <v>0</v>
      </c>
      <c r="AI49" s="22">
        <f t="shared" si="5"/>
        <v>0</v>
      </c>
    </row>
    <row r="50" spans="3:35">
      <c r="C50" s="94" t="s">
        <v>163</v>
      </c>
      <c r="D50" s="82" t="s">
        <v>343</v>
      </c>
      <c r="E50" s="7">
        <v>0</v>
      </c>
      <c r="F50" s="8"/>
      <c r="G50" s="19">
        <v>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0</v>
      </c>
      <c r="P50" s="8"/>
      <c r="Q50" s="7">
        <v>0</v>
      </c>
      <c r="R50" s="8"/>
      <c r="S50" s="7">
        <v>0</v>
      </c>
      <c r="T50" s="8"/>
      <c r="U50" s="7">
        <v>0</v>
      </c>
      <c r="V50" s="8"/>
      <c r="W50" s="7">
        <v>0</v>
      </c>
      <c r="X50" s="8"/>
      <c r="Y50" s="7">
        <v>0</v>
      </c>
      <c r="Z50" s="8"/>
      <c r="AA50" s="7">
        <v>0</v>
      </c>
      <c r="AB50" s="8"/>
      <c r="AC50" s="7">
        <v>0</v>
      </c>
      <c r="AD50" s="8"/>
      <c r="AE50" s="7">
        <v>0</v>
      </c>
      <c r="AF50" s="8"/>
      <c r="AG50" s="20">
        <f t="shared" si="3"/>
        <v>0</v>
      </c>
      <c r="AH50" s="21">
        <f t="shared" si="4"/>
        <v>0</v>
      </c>
      <c r="AI50" s="22">
        <f t="shared" si="5"/>
        <v>0</v>
      </c>
    </row>
    <row r="51" spans="3:35">
      <c r="C51" s="94" t="s">
        <v>165</v>
      </c>
      <c r="D51" s="82" t="s">
        <v>344</v>
      </c>
      <c r="E51" s="7">
        <v>0</v>
      </c>
      <c r="F51" s="8"/>
      <c r="G51" s="19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7">
        <v>0</v>
      </c>
      <c r="R51" s="8"/>
      <c r="S51" s="7">
        <v>0</v>
      </c>
      <c r="T51" s="8"/>
      <c r="U51" s="7">
        <v>0</v>
      </c>
      <c r="V51" s="8"/>
      <c r="W51" s="7">
        <v>0</v>
      </c>
      <c r="X51" s="8"/>
      <c r="Y51" s="7">
        <v>0</v>
      </c>
      <c r="Z51" s="8"/>
      <c r="AA51" s="7">
        <v>0</v>
      </c>
      <c r="AB51" s="8"/>
      <c r="AC51" s="7">
        <v>0</v>
      </c>
      <c r="AD51" s="8"/>
      <c r="AE51" s="7">
        <v>0</v>
      </c>
      <c r="AF51" s="8"/>
      <c r="AG51" s="20">
        <f t="shared" si="3"/>
        <v>0</v>
      </c>
      <c r="AH51" s="21">
        <f t="shared" si="4"/>
        <v>0</v>
      </c>
      <c r="AI51" s="22">
        <f t="shared" si="5"/>
        <v>0</v>
      </c>
    </row>
    <row r="52" spans="3:35">
      <c r="C52" s="94" t="s">
        <v>167</v>
      </c>
      <c r="D52" s="82" t="s">
        <v>345</v>
      </c>
      <c r="E52" s="7">
        <v>0</v>
      </c>
      <c r="F52" s="8"/>
      <c r="G52" s="19">
        <v>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0</v>
      </c>
      <c r="P52" s="8"/>
      <c r="Q52" s="7">
        <v>0</v>
      </c>
      <c r="R52" s="8"/>
      <c r="S52" s="7">
        <v>0</v>
      </c>
      <c r="T52" s="8"/>
      <c r="U52" s="7">
        <v>0</v>
      </c>
      <c r="V52" s="8"/>
      <c r="W52" s="7">
        <v>0</v>
      </c>
      <c r="X52" s="8"/>
      <c r="Y52" s="7">
        <v>0</v>
      </c>
      <c r="Z52" s="8"/>
      <c r="AA52" s="7">
        <v>0</v>
      </c>
      <c r="AB52" s="8"/>
      <c r="AC52" s="7">
        <v>0</v>
      </c>
      <c r="AD52" s="8"/>
      <c r="AE52" s="7">
        <v>0</v>
      </c>
      <c r="AF52" s="8"/>
      <c r="AG52" s="20">
        <f t="shared" si="3"/>
        <v>0</v>
      </c>
      <c r="AH52" s="21">
        <f t="shared" si="4"/>
        <v>0</v>
      </c>
      <c r="AI52" s="22">
        <f t="shared" si="5"/>
        <v>0</v>
      </c>
    </row>
    <row r="53" spans="3:35">
      <c r="C53" s="94" t="s">
        <v>169</v>
      </c>
      <c r="D53" s="82" t="s">
        <v>346</v>
      </c>
      <c r="E53" s="7">
        <v>3008.38</v>
      </c>
      <c r="F53" s="8"/>
      <c r="G53" s="19">
        <v>0</v>
      </c>
      <c r="H53" s="8"/>
      <c r="I53" s="7">
        <v>0</v>
      </c>
      <c r="J53" s="8"/>
      <c r="K53" s="7">
        <v>581.46</v>
      </c>
      <c r="L53" s="8"/>
      <c r="M53" s="7">
        <v>678.14</v>
      </c>
      <c r="N53" s="8"/>
      <c r="O53" s="7">
        <v>1356.28</v>
      </c>
      <c r="P53" s="8"/>
      <c r="Q53" s="7">
        <v>0</v>
      </c>
      <c r="R53" s="8"/>
      <c r="S53" s="7">
        <v>362.08</v>
      </c>
      <c r="T53" s="8"/>
      <c r="U53" s="7">
        <v>203.18</v>
      </c>
      <c r="V53" s="8"/>
      <c r="W53" s="7">
        <v>2683.92</v>
      </c>
      <c r="X53" s="8"/>
      <c r="Y53" s="7">
        <v>0</v>
      </c>
      <c r="Z53" s="8"/>
      <c r="AA53" s="7">
        <v>0</v>
      </c>
      <c r="AB53" s="8"/>
      <c r="AC53" s="7">
        <v>0</v>
      </c>
      <c r="AD53" s="8"/>
      <c r="AE53" s="7">
        <v>0</v>
      </c>
      <c r="AF53" s="8"/>
      <c r="AG53" s="20">
        <f t="shared" si="3"/>
        <v>8873.44</v>
      </c>
      <c r="AH53" s="21">
        <f t="shared" si="4"/>
        <v>0</v>
      </c>
      <c r="AI53" s="22">
        <f t="shared" si="5"/>
        <v>8873.44</v>
      </c>
    </row>
    <row r="54" spans="3:35">
      <c r="C54" s="94" t="s">
        <v>171</v>
      </c>
      <c r="D54" s="82" t="s">
        <v>347</v>
      </c>
      <c r="E54" s="7">
        <v>2719.29</v>
      </c>
      <c r="F54" s="8"/>
      <c r="G54" s="19">
        <v>0</v>
      </c>
      <c r="H54" s="8"/>
      <c r="I54" s="7">
        <v>0</v>
      </c>
      <c r="J54" s="8"/>
      <c r="K54" s="7">
        <v>525.46</v>
      </c>
      <c r="L54" s="8"/>
      <c r="M54" s="7">
        <v>647.29</v>
      </c>
      <c r="N54" s="8"/>
      <c r="O54" s="7">
        <v>1294.5899999999999</v>
      </c>
      <c r="P54" s="8"/>
      <c r="Q54" s="7">
        <v>0</v>
      </c>
      <c r="R54" s="8"/>
      <c r="S54" s="7">
        <v>345.61</v>
      </c>
      <c r="T54" s="8"/>
      <c r="U54" s="7">
        <v>193.94</v>
      </c>
      <c r="V54" s="8"/>
      <c r="W54" s="7">
        <v>2561.8200000000002</v>
      </c>
      <c r="X54" s="8"/>
      <c r="Y54" s="7">
        <v>0</v>
      </c>
      <c r="Z54" s="8"/>
      <c r="AA54" s="7">
        <v>0</v>
      </c>
      <c r="AB54" s="8"/>
      <c r="AC54" s="7">
        <v>0</v>
      </c>
      <c r="AD54" s="8"/>
      <c r="AE54" s="7">
        <v>0</v>
      </c>
      <c r="AF54" s="8"/>
      <c r="AG54" s="20">
        <f t="shared" si="3"/>
        <v>8288</v>
      </c>
      <c r="AH54" s="21">
        <f t="shared" si="4"/>
        <v>0</v>
      </c>
      <c r="AI54" s="22">
        <f t="shared" si="5"/>
        <v>8288</v>
      </c>
    </row>
    <row r="55" spans="3:35">
      <c r="C55" s="94" t="s">
        <v>173</v>
      </c>
      <c r="D55" s="82" t="s">
        <v>348</v>
      </c>
      <c r="E55" s="7">
        <v>0</v>
      </c>
      <c r="F55" s="8"/>
      <c r="G55" s="19">
        <v>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0</v>
      </c>
      <c r="P55" s="8"/>
      <c r="Q55" s="7">
        <v>0</v>
      </c>
      <c r="R55" s="8"/>
      <c r="S55" s="7">
        <v>0</v>
      </c>
      <c r="T55" s="8"/>
      <c r="U55" s="7">
        <v>0</v>
      </c>
      <c r="V55" s="8"/>
      <c r="W55" s="7">
        <v>0</v>
      </c>
      <c r="X55" s="8"/>
      <c r="Y55" s="7">
        <v>0</v>
      </c>
      <c r="Z55" s="8"/>
      <c r="AA55" s="7">
        <v>0</v>
      </c>
      <c r="AB55" s="8"/>
      <c r="AC55" s="7">
        <v>0</v>
      </c>
      <c r="AD55" s="8"/>
      <c r="AE55" s="7">
        <v>0</v>
      </c>
      <c r="AF55" s="8"/>
      <c r="AG55" s="20">
        <f t="shared" si="3"/>
        <v>0</v>
      </c>
      <c r="AH55" s="21">
        <f t="shared" si="4"/>
        <v>0</v>
      </c>
      <c r="AI55" s="22">
        <f t="shared" si="5"/>
        <v>0</v>
      </c>
    </row>
    <row r="56" spans="3:35">
      <c r="C56" s="94" t="s">
        <v>175</v>
      </c>
      <c r="D56" s="82" t="s">
        <v>349</v>
      </c>
      <c r="E56" s="7">
        <v>164.05</v>
      </c>
      <c r="F56" s="8"/>
      <c r="G56" s="19">
        <v>0</v>
      </c>
      <c r="H56" s="8"/>
      <c r="I56" s="7">
        <v>0</v>
      </c>
      <c r="J56" s="8"/>
      <c r="K56" s="7">
        <v>31.7</v>
      </c>
      <c r="L56" s="8"/>
      <c r="M56" s="7">
        <v>39.049999999999997</v>
      </c>
      <c r="N56" s="8"/>
      <c r="O56" s="7">
        <v>78.099999999999994</v>
      </c>
      <c r="P56" s="8"/>
      <c r="Q56" s="7">
        <v>0</v>
      </c>
      <c r="R56" s="8"/>
      <c r="S56" s="7">
        <v>20.85</v>
      </c>
      <c r="T56" s="8"/>
      <c r="U56" s="7">
        <v>11.7</v>
      </c>
      <c r="V56" s="8"/>
      <c r="W56" s="7">
        <v>154.55000000000001</v>
      </c>
      <c r="X56" s="8"/>
      <c r="Y56" s="7">
        <v>0</v>
      </c>
      <c r="Z56" s="8"/>
      <c r="AA56" s="7">
        <v>0</v>
      </c>
      <c r="AB56" s="8"/>
      <c r="AC56" s="7">
        <v>0</v>
      </c>
      <c r="AD56" s="8"/>
      <c r="AE56" s="7">
        <v>0</v>
      </c>
      <c r="AF56" s="8"/>
      <c r="AG56" s="20">
        <f t="shared" si="3"/>
        <v>500</v>
      </c>
      <c r="AH56" s="21">
        <f t="shared" si="4"/>
        <v>0</v>
      </c>
      <c r="AI56" s="22">
        <f t="shared" si="5"/>
        <v>500</v>
      </c>
    </row>
    <row r="57" spans="3:35">
      <c r="C57" s="94" t="s">
        <v>179</v>
      </c>
      <c r="D57" s="82" t="s">
        <v>350</v>
      </c>
      <c r="E57" s="7">
        <v>0</v>
      </c>
      <c r="F57" s="8"/>
      <c r="G57" s="19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0</v>
      </c>
      <c r="P57" s="8"/>
      <c r="Q57" s="7">
        <v>0</v>
      </c>
      <c r="R57" s="8"/>
      <c r="S57" s="7">
        <v>0</v>
      </c>
      <c r="T57" s="8"/>
      <c r="U57" s="7">
        <v>0</v>
      </c>
      <c r="V57" s="8"/>
      <c r="W57" s="7">
        <v>0</v>
      </c>
      <c r="X57" s="8"/>
      <c r="Y57" s="7">
        <v>0</v>
      </c>
      <c r="Z57" s="8"/>
      <c r="AA57" s="7">
        <v>0</v>
      </c>
      <c r="AB57" s="8"/>
      <c r="AC57" s="7">
        <v>0</v>
      </c>
      <c r="AD57" s="8"/>
      <c r="AE57" s="7">
        <v>0</v>
      </c>
      <c r="AF57" s="8"/>
      <c r="AG57" s="20">
        <f t="shared" si="3"/>
        <v>0</v>
      </c>
      <c r="AH57" s="21">
        <f t="shared" si="4"/>
        <v>0</v>
      </c>
      <c r="AI57" s="22">
        <f t="shared" si="5"/>
        <v>0</v>
      </c>
    </row>
    <row r="58" spans="3:35">
      <c r="C58" s="94" t="s">
        <v>181</v>
      </c>
      <c r="D58" s="82" t="s">
        <v>351</v>
      </c>
      <c r="E58" s="7">
        <v>885.87</v>
      </c>
      <c r="F58" s="8"/>
      <c r="G58" s="19">
        <v>0</v>
      </c>
      <c r="H58" s="8"/>
      <c r="I58" s="7">
        <v>0</v>
      </c>
      <c r="J58" s="8"/>
      <c r="K58" s="7">
        <v>171.18</v>
      </c>
      <c r="L58" s="8"/>
      <c r="M58" s="7">
        <v>210.87</v>
      </c>
      <c r="N58" s="8"/>
      <c r="O58" s="7">
        <v>421.74</v>
      </c>
      <c r="P58" s="8"/>
      <c r="Q58" s="7">
        <v>0</v>
      </c>
      <c r="R58" s="8"/>
      <c r="S58" s="7">
        <v>112.59</v>
      </c>
      <c r="T58" s="8"/>
      <c r="U58" s="7">
        <v>63.18</v>
      </c>
      <c r="V58" s="8"/>
      <c r="W58" s="7">
        <v>834.57</v>
      </c>
      <c r="X58" s="8"/>
      <c r="Y58" s="7">
        <v>0</v>
      </c>
      <c r="Z58" s="8"/>
      <c r="AA58" s="7">
        <v>0</v>
      </c>
      <c r="AB58" s="8"/>
      <c r="AC58" s="7">
        <v>0</v>
      </c>
      <c r="AD58" s="8"/>
      <c r="AE58" s="7">
        <v>0</v>
      </c>
      <c r="AF58" s="8"/>
      <c r="AG58" s="20">
        <f t="shared" si="3"/>
        <v>2700</v>
      </c>
      <c r="AH58" s="21">
        <f t="shared" si="4"/>
        <v>0</v>
      </c>
      <c r="AI58" s="22">
        <f t="shared" si="5"/>
        <v>2700</v>
      </c>
    </row>
    <row r="59" spans="3:35">
      <c r="C59" s="94" t="s">
        <v>183</v>
      </c>
      <c r="D59" s="82" t="s">
        <v>352</v>
      </c>
      <c r="E59" s="7">
        <v>73.819999999999993</v>
      </c>
      <c r="F59" s="8"/>
      <c r="G59" s="19">
        <v>0</v>
      </c>
      <c r="H59" s="8"/>
      <c r="I59" s="7">
        <v>0</v>
      </c>
      <c r="J59" s="8"/>
      <c r="K59" s="7">
        <v>14.27</v>
      </c>
      <c r="L59" s="8"/>
      <c r="M59" s="7">
        <v>17.57</v>
      </c>
      <c r="N59" s="8"/>
      <c r="O59" s="7">
        <v>35.15</v>
      </c>
      <c r="P59" s="8"/>
      <c r="Q59" s="7">
        <v>0</v>
      </c>
      <c r="R59" s="8"/>
      <c r="S59" s="7">
        <v>9.3800000000000008</v>
      </c>
      <c r="T59" s="8"/>
      <c r="U59" s="7">
        <v>5.27</v>
      </c>
      <c r="V59" s="8"/>
      <c r="W59" s="7">
        <v>69.55</v>
      </c>
      <c r="X59" s="8"/>
      <c r="Y59" s="7">
        <v>0</v>
      </c>
      <c r="Z59" s="8"/>
      <c r="AA59" s="7">
        <v>0</v>
      </c>
      <c r="AB59" s="8"/>
      <c r="AC59" s="7">
        <v>0</v>
      </c>
      <c r="AD59" s="8"/>
      <c r="AE59" s="7">
        <v>0</v>
      </c>
      <c r="AF59" s="8"/>
      <c r="AG59" s="20">
        <f t="shared" si="3"/>
        <v>225.01</v>
      </c>
      <c r="AH59" s="21">
        <f t="shared" si="4"/>
        <v>0</v>
      </c>
      <c r="AI59" s="22">
        <f t="shared" si="5"/>
        <v>225.01</v>
      </c>
    </row>
    <row r="60" spans="3:35">
      <c r="C60" s="94" t="s">
        <v>185</v>
      </c>
      <c r="D60" s="82" t="s">
        <v>353</v>
      </c>
      <c r="E60" s="7">
        <v>206.7</v>
      </c>
      <c r="F60" s="8"/>
      <c r="G60" s="19">
        <v>0</v>
      </c>
      <c r="H60" s="8"/>
      <c r="I60" s="7">
        <v>0</v>
      </c>
      <c r="J60" s="8"/>
      <c r="K60" s="7">
        <v>39.94</v>
      </c>
      <c r="L60" s="8"/>
      <c r="M60" s="7">
        <v>49.2</v>
      </c>
      <c r="N60" s="8"/>
      <c r="O60" s="7">
        <v>98.41</v>
      </c>
      <c r="P60" s="8"/>
      <c r="Q60" s="7">
        <v>0</v>
      </c>
      <c r="R60" s="8"/>
      <c r="S60" s="7">
        <v>26.27</v>
      </c>
      <c r="T60" s="8"/>
      <c r="U60" s="7">
        <v>14.74</v>
      </c>
      <c r="V60" s="8"/>
      <c r="W60" s="7">
        <v>194.73</v>
      </c>
      <c r="X60" s="8"/>
      <c r="Y60" s="7">
        <v>0</v>
      </c>
      <c r="Z60" s="8"/>
      <c r="AA60" s="7">
        <v>0</v>
      </c>
      <c r="AB60" s="8"/>
      <c r="AC60" s="7">
        <v>0</v>
      </c>
      <c r="AD60" s="8"/>
      <c r="AE60" s="7">
        <v>0</v>
      </c>
      <c r="AF60" s="8"/>
      <c r="AG60" s="20">
        <f t="shared" si="3"/>
        <v>629.99</v>
      </c>
      <c r="AH60" s="21">
        <f t="shared" si="4"/>
        <v>0</v>
      </c>
      <c r="AI60" s="22">
        <f t="shared" si="5"/>
        <v>629.99</v>
      </c>
    </row>
    <row r="61" spans="3:35">
      <c r="C61" s="94" t="s">
        <v>189</v>
      </c>
      <c r="D61" s="82" t="s">
        <v>354</v>
      </c>
      <c r="E61" s="7">
        <v>0</v>
      </c>
      <c r="F61" s="8"/>
      <c r="G61" s="19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0</v>
      </c>
      <c r="P61" s="8"/>
      <c r="Q61" s="7">
        <v>0</v>
      </c>
      <c r="R61" s="8"/>
      <c r="S61" s="7">
        <v>0</v>
      </c>
      <c r="T61" s="8"/>
      <c r="U61" s="7">
        <v>0</v>
      </c>
      <c r="V61" s="8"/>
      <c r="W61" s="7">
        <v>0</v>
      </c>
      <c r="X61" s="8"/>
      <c r="Y61" s="7">
        <v>0</v>
      </c>
      <c r="Z61" s="8"/>
      <c r="AA61" s="7">
        <v>0</v>
      </c>
      <c r="AB61" s="8"/>
      <c r="AC61" s="7">
        <v>0</v>
      </c>
      <c r="AD61" s="8"/>
      <c r="AE61" s="7">
        <v>0</v>
      </c>
      <c r="AF61" s="8"/>
      <c r="AG61" s="20">
        <f t="shared" si="3"/>
        <v>0</v>
      </c>
      <c r="AH61" s="21">
        <f t="shared" si="4"/>
        <v>0</v>
      </c>
      <c r="AI61" s="22">
        <f t="shared" si="5"/>
        <v>0</v>
      </c>
    </row>
    <row r="62" spans="3:35">
      <c r="C62" s="94" t="s">
        <v>191</v>
      </c>
      <c r="D62" s="82" t="s">
        <v>355</v>
      </c>
      <c r="E62" s="7">
        <v>0</v>
      </c>
      <c r="F62" s="8"/>
      <c r="G62" s="19">
        <v>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7">
        <v>0</v>
      </c>
      <c r="R62" s="8"/>
      <c r="S62" s="7">
        <v>0</v>
      </c>
      <c r="T62" s="8"/>
      <c r="U62" s="7">
        <v>0</v>
      </c>
      <c r="V62" s="8"/>
      <c r="W62" s="7">
        <v>0</v>
      </c>
      <c r="X62" s="8"/>
      <c r="Y62" s="7">
        <v>0</v>
      </c>
      <c r="Z62" s="8"/>
      <c r="AA62" s="7">
        <v>0</v>
      </c>
      <c r="AB62" s="8"/>
      <c r="AC62" s="7">
        <v>0</v>
      </c>
      <c r="AD62" s="8"/>
      <c r="AE62" s="7">
        <v>0</v>
      </c>
      <c r="AF62" s="8"/>
      <c r="AG62" s="20">
        <f t="shared" si="3"/>
        <v>0</v>
      </c>
      <c r="AH62" s="21">
        <f t="shared" si="4"/>
        <v>0</v>
      </c>
      <c r="AI62" s="22">
        <f t="shared" si="5"/>
        <v>0</v>
      </c>
    </row>
    <row r="63" spans="3:35">
      <c r="C63" s="94" t="s">
        <v>195</v>
      </c>
      <c r="D63" s="82" t="s">
        <v>356</v>
      </c>
      <c r="E63" s="7">
        <v>0</v>
      </c>
      <c r="F63" s="8"/>
      <c r="G63" s="19">
        <v>0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0</v>
      </c>
      <c r="P63" s="8"/>
      <c r="Q63" s="7">
        <v>0</v>
      </c>
      <c r="R63" s="8"/>
      <c r="S63" s="7">
        <v>0</v>
      </c>
      <c r="T63" s="8"/>
      <c r="U63" s="7">
        <v>0</v>
      </c>
      <c r="V63" s="8"/>
      <c r="W63" s="7">
        <v>0</v>
      </c>
      <c r="X63" s="8"/>
      <c r="Y63" s="7">
        <v>0</v>
      </c>
      <c r="Z63" s="8"/>
      <c r="AA63" s="7">
        <v>0</v>
      </c>
      <c r="AB63" s="8"/>
      <c r="AC63" s="7">
        <v>0</v>
      </c>
      <c r="AD63" s="8"/>
      <c r="AE63" s="7">
        <v>0</v>
      </c>
      <c r="AF63" s="8"/>
      <c r="AG63" s="20">
        <f t="shared" si="3"/>
        <v>0</v>
      </c>
      <c r="AH63" s="21">
        <f t="shared" si="4"/>
        <v>0</v>
      </c>
      <c r="AI63" s="22">
        <f t="shared" si="5"/>
        <v>0</v>
      </c>
    </row>
    <row r="64" spans="3:35">
      <c r="C64" s="94" t="s">
        <v>197</v>
      </c>
      <c r="D64" s="82" t="s">
        <v>357</v>
      </c>
      <c r="E64" s="7">
        <v>0</v>
      </c>
      <c r="F64" s="8"/>
      <c r="G64" s="19">
        <v>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7">
        <v>0</v>
      </c>
      <c r="P64" s="8"/>
      <c r="Q64" s="7">
        <v>0</v>
      </c>
      <c r="R64" s="8"/>
      <c r="S64" s="7">
        <v>0</v>
      </c>
      <c r="T64" s="8"/>
      <c r="U64" s="7">
        <v>0</v>
      </c>
      <c r="V64" s="8"/>
      <c r="W64" s="7">
        <v>0</v>
      </c>
      <c r="X64" s="8"/>
      <c r="Y64" s="7">
        <v>0</v>
      </c>
      <c r="Z64" s="8"/>
      <c r="AA64" s="7">
        <v>0</v>
      </c>
      <c r="AB64" s="8"/>
      <c r="AC64" s="7">
        <v>0</v>
      </c>
      <c r="AD64" s="8"/>
      <c r="AE64" s="7">
        <v>0</v>
      </c>
      <c r="AF64" s="8"/>
      <c r="AG64" s="20">
        <f t="shared" si="3"/>
        <v>0</v>
      </c>
      <c r="AH64" s="21">
        <f t="shared" si="4"/>
        <v>0</v>
      </c>
      <c r="AI64" s="22">
        <f t="shared" si="5"/>
        <v>0</v>
      </c>
    </row>
    <row r="65" spans="3:35">
      <c r="C65" s="94" t="s">
        <v>199</v>
      </c>
      <c r="D65" s="82" t="s">
        <v>358</v>
      </c>
      <c r="E65" s="7">
        <v>248.04</v>
      </c>
      <c r="F65" s="8"/>
      <c r="G65" s="19">
        <v>0</v>
      </c>
      <c r="H65" s="8"/>
      <c r="I65" s="7">
        <v>0</v>
      </c>
      <c r="J65" s="8"/>
      <c r="K65" s="7">
        <v>47.93</v>
      </c>
      <c r="L65" s="8"/>
      <c r="M65" s="7">
        <v>59.04</v>
      </c>
      <c r="N65" s="8"/>
      <c r="O65" s="7">
        <v>118.09</v>
      </c>
      <c r="P65" s="8"/>
      <c r="Q65" s="7">
        <v>0</v>
      </c>
      <c r="R65" s="8"/>
      <c r="S65" s="7">
        <v>31.53</v>
      </c>
      <c r="T65" s="8"/>
      <c r="U65" s="7">
        <v>17.690000000000001</v>
      </c>
      <c r="V65" s="8"/>
      <c r="W65" s="7">
        <v>233.68</v>
      </c>
      <c r="X65" s="8"/>
      <c r="Y65" s="7">
        <v>0</v>
      </c>
      <c r="Z65" s="8"/>
      <c r="AA65" s="7">
        <v>0</v>
      </c>
      <c r="AB65" s="8"/>
      <c r="AC65" s="7">
        <v>0</v>
      </c>
      <c r="AD65" s="8"/>
      <c r="AE65" s="7">
        <v>0</v>
      </c>
      <c r="AF65" s="8"/>
      <c r="AG65" s="20">
        <f t="shared" si="3"/>
        <v>756</v>
      </c>
      <c r="AH65" s="21">
        <f t="shared" si="4"/>
        <v>0</v>
      </c>
      <c r="AI65" s="22">
        <f t="shared" si="5"/>
        <v>756</v>
      </c>
    </row>
    <row r="66" spans="3:35">
      <c r="C66" s="94" t="s">
        <v>203</v>
      </c>
      <c r="D66" s="82" t="s">
        <v>359</v>
      </c>
      <c r="E66" s="7">
        <v>0</v>
      </c>
      <c r="F66" s="8"/>
      <c r="G66" s="19">
        <v>0</v>
      </c>
      <c r="H66" s="8"/>
      <c r="I66" s="7">
        <v>0</v>
      </c>
      <c r="J66" s="8"/>
      <c r="K66" s="7">
        <v>0</v>
      </c>
      <c r="L66" s="8"/>
      <c r="M66" s="7">
        <v>0</v>
      </c>
      <c r="N66" s="8"/>
      <c r="O66" s="7">
        <v>0</v>
      </c>
      <c r="P66" s="8"/>
      <c r="Q66" s="7">
        <v>0</v>
      </c>
      <c r="R66" s="8"/>
      <c r="S66" s="7">
        <v>0</v>
      </c>
      <c r="T66" s="8"/>
      <c r="U66" s="7">
        <v>0</v>
      </c>
      <c r="V66" s="8"/>
      <c r="W66" s="7">
        <v>0</v>
      </c>
      <c r="X66" s="8"/>
      <c r="Y66" s="7">
        <v>0</v>
      </c>
      <c r="Z66" s="8"/>
      <c r="AA66" s="7">
        <v>0</v>
      </c>
      <c r="AB66" s="8"/>
      <c r="AC66" s="7">
        <v>0</v>
      </c>
      <c r="AD66" s="8"/>
      <c r="AE66" s="7">
        <v>0</v>
      </c>
      <c r="AF66" s="8"/>
      <c r="AG66" s="20">
        <f t="shared" si="3"/>
        <v>0</v>
      </c>
      <c r="AH66" s="21">
        <f t="shared" si="4"/>
        <v>0</v>
      </c>
      <c r="AI66" s="22">
        <f t="shared" si="5"/>
        <v>0</v>
      </c>
    </row>
    <row r="67" spans="3:35">
      <c r="C67" s="94" t="s">
        <v>205</v>
      </c>
      <c r="D67" s="82" t="s">
        <v>360</v>
      </c>
      <c r="E67" s="7">
        <v>114.84</v>
      </c>
      <c r="F67" s="8"/>
      <c r="G67" s="19">
        <v>0</v>
      </c>
      <c r="H67" s="8"/>
      <c r="I67" s="7">
        <v>0</v>
      </c>
      <c r="J67" s="8"/>
      <c r="K67" s="7">
        <v>22.19</v>
      </c>
      <c r="L67" s="8"/>
      <c r="M67" s="7">
        <v>27.34</v>
      </c>
      <c r="N67" s="8"/>
      <c r="O67" s="7">
        <v>54.67</v>
      </c>
      <c r="P67" s="8"/>
      <c r="Q67" s="7">
        <v>0</v>
      </c>
      <c r="R67" s="8"/>
      <c r="S67" s="7">
        <v>14.6</v>
      </c>
      <c r="T67" s="8"/>
      <c r="U67" s="7">
        <v>8.19</v>
      </c>
      <c r="V67" s="8"/>
      <c r="W67" s="7">
        <v>108.19</v>
      </c>
      <c r="X67" s="8"/>
      <c r="Y67" s="7">
        <v>0</v>
      </c>
      <c r="Z67" s="8"/>
      <c r="AA67" s="7">
        <v>0</v>
      </c>
      <c r="AB67" s="8"/>
      <c r="AC67" s="7">
        <v>0</v>
      </c>
      <c r="AD67" s="8"/>
      <c r="AE67" s="7">
        <v>0</v>
      </c>
      <c r="AF67" s="8"/>
      <c r="AG67" s="20">
        <f t="shared" si="3"/>
        <v>350.02</v>
      </c>
      <c r="AH67" s="21">
        <f t="shared" si="4"/>
        <v>0</v>
      </c>
      <c r="AI67" s="22">
        <f t="shared" si="5"/>
        <v>350.02</v>
      </c>
    </row>
    <row r="68" spans="3:35">
      <c r="C68" s="94" t="s">
        <v>207</v>
      </c>
      <c r="D68" s="82" t="s">
        <v>361</v>
      </c>
      <c r="E68" s="7">
        <v>0</v>
      </c>
      <c r="F68" s="8"/>
      <c r="G68" s="19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7">
        <v>0</v>
      </c>
      <c r="R68" s="8"/>
      <c r="S68" s="7">
        <v>0</v>
      </c>
      <c r="T68" s="8"/>
      <c r="U68" s="7">
        <v>0</v>
      </c>
      <c r="V68" s="8"/>
      <c r="W68" s="7">
        <v>0</v>
      </c>
      <c r="X68" s="8"/>
      <c r="Y68" s="7">
        <v>0</v>
      </c>
      <c r="Z68" s="8"/>
      <c r="AA68" s="7">
        <v>0</v>
      </c>
      <c r="AB68" s="8"/>
      <c r="AC68" s="7">
        <v>0</v>
      </c>
      <c r="AD68" s="8"/>
      <c r="AE68" s="7">
        <v>0</v>
      </c>
      <c r="AF68" s="8"/>
      <c r="AG68" s="20">
        <f t="shared" si="3"/>
        <v>0</v>
      </c>
      <c r="AH68" s="21">
        <f t="shared" si="4"/>
        <v>0</v>
      </c>
      <c r="AI68" s="22">
        <f t="shared" si="5"/>
        <v>0</v>
      </c>
    </row>
    <row r="69" spans="3:35">
      <c r="C69" s="94" t="s">
        <v>209</v>
      </c>
      <c r="D69" s="82" t="s">
        <v>362</v>
      </c>
      <c r="E69" s="7">
        <v>0</v>
      </c>
      <c r="F69" s="8"/>
      <c r="G69" s="19">
        <v>0</v>
      </c>
      <c r="H69" s="8"/>
      <c r="I69" s="7">
        <v>0</v>
      </c>
      <c r="J69" s="8"/>
      <c r="K69" s="7">
        <v>0</v>
      </c>
      <c r="L69" s="8"/>
      <c r="M69" s="7">
        <v>0</v>
      </c>
      <c r="N69" s="8"/>
      <c r="O69" s="7">
        <v>0</v>
      </c>
      <c r="P69" s="8"/>
      <c r="Q69" s="7">
        <v>0</v>
      </c>
      <c r="R69" s="8"/>
      <c r="S69" s="7">
        <v>0</v>
      </c>
      <c r="T69" s="8"/>
      <c r="U69" s="7">
        <v>0</v>
      </c>
      <c r="V69" s="8"/>
      <c r="W69" s="7">
        <v>0</v>
      </c>
      <c r="X69" s="8"/>
      <c r="Y69" s="7">
        <v>0</v>
      </c>
      <c r="Z69" s="8"/>
      <c r="AA69" s="7">
        <v>0</v>
      </c>
      <c r="AB69" s="8"/>
      <c r="AC69" s="7">
        <v>0</v>
      </c>
      <c r="AD69" s="8"/>
      <c r="AE69" s="7">
        <v>0</v>
      </c>
      <c r="AF69" s="8"/>
      <c r="AG69" s="20">
        <f t="shared" si="3"/>
        <v>0</v>
      </c>
      <c r="AH69" s="21">
        <f t="shared" si="4"/>
        <v>0</v>
      </c>
      <c r="AI69" s="22">
        <f t="shared" si="5"/>
        <v>0</v>
      </c>
    </row>
    <row r="70" spans="3:35">
      <c r="C70" s="94" t="s">
        <v>211</v>
      </c>
      <c r="D70" s="82" t="s">
        <v>363</v>
      </c>
      <c r="E70" s="7">
        <v>0</v>
      </c>
      <c r="F70" s="8"/>
      <c r="G70" s="19">
        <v>0</v>
      </c>
      <c r="H70" s="8"/>
      <c r="I70" s="7">
        <v>0</v>
      </c>
      <c r="J70" s="8"/>
      <c r="K70" s="7">
        <v>0</v>
      </c>
      <c r="L70" s="8"/>
      <c r="M70" s="7">
        <v>0</v>
      </c>
      <c r="N70" s="8"/>
      <c r="O70" s="7">
        <v>0</v>
      </c>
      <c r="P70" s="8"/>
      <c r="Q70" s="7">
        <v>0</v>
      </c>
      <c r="R70" s="8"/>
      <c r="S70" s="7">
        <v>0</v>
      </c>
      <c r="T70" s="8"/>
      <c r="U70" s="7">
        <v>0</v>
      </c>
      <c r="V70" s="8"/>
      <c r="W70" s="7">
        <v>0</v>
      </c>
      <c r="X70" s="8"/>
      <c r="Y70" s="7">
        <v>0</v>
      </c>
      <c r="Z70" s="8"/>
      <c r="AA70" s="7">
        <v>0</v>
      </c>
      <c r="AB70" s="8"/>
      <c r="AC70" s="7">
        <v>0</v>
      </c>
      <c r="AD70" s="8"/>
      <c r="AE70" s="7">
        <v>0</v>
      </c>
      <c r="AF70" s="8"/>
      <c r="AG70" s="20">
        <f t="shared" si="3"/>
        <v>0</v>
      </c>
      <c r="AH70" s="21">
        <f t="shared" si="4"/>
        <v>0</v>
      </c>
      <c r="AI70" s="22">
        <f t="shared" si="5"/>
        <v>0</v>
      </c>
    </row>
    <row r="71" spans="3:35">
      <c r="C71" s="94" t="s">
        <v>213</v>
      </c>
      <c r="D71" s="82" t="s">
        <v>364</v>
      </c>
      <c r="E71" s="7">
        <v>0</v>
      </c>
      <c r="F71" s="8"/>
      <c r="G71" s="19">
        <v>0</v>
      </c>
      <c r="H71" s="8"/>
      <c r="I71" s="7">
        <v>0</v>
      </c>
      <c r="J71" s="8"/>
      <c r="K71" s="7">
        <v>0</v>
      </c>
      <c r="L71" s="8"/>
      <c r="M71" s="7">
        <v>0</v>
      </c>
      <c r="N71" s="8"/>
      <c r="O71" s="7">
        <v>0</v>
      </c>
      <c r="P71" s="8"/>
      <c r="Q71" s="7">
        <v>0</v>
      </c>
      <c r="R71" s="8"/>
      <c r="S71" s="7">
        <v>0</v>
      </c>
      <c r="T71" s="8"/>
      <c r="U71" s="7">
        <v>0</v>
      </c>
      <c r="V71" s="8"/>
      <c r="W71" s="7">
        <v>0</v>
      </c>
      <c r="X71" s="8"/>
      <c r="Y71" s="7">
        <v>0</v>
      </c>
      <c r="Z71" s="8"/>
      <c r="AA71" s="7">
        <v>0</v>
      </c>
      <c r="AB71" s="8"/>
      <c r="AC71" s="7">
        <v>0</v>
      </c>
      <c r="AD71" s="8"/>
      <c r="AE71" s="7">
        <v>0</v>
      </c>
      <c r="AF71" s="8"/>
      <c r="AG71" s="20">
        <f t="shared" si="3"/>
        <v>0</v>
      </c>
      <c r="AH71" s="21">
        <f t="shared" si="4"/>
        <v>0</v>
      </c>
      <c r="AI71" s="22">
        <f t="shared" si="5"/>
        <v>0</v>
      </c>
    </row>
    <row r="72" spans="3:35">
      <c r="C72" s="94" t="s">
        <v>215</v>
      </c>
      <c r="D72" s="82" t="s">
        <v>365</v>
      </c>
      <c r="E72" s="7">
        <v>0</v>
      </c>
      <c r="F72" s="8"/>
      <c r="G72" s="19">
        <v>0</v>
      </c>
      <c r="H72" s="8"/>
      <c r="I72" s="7">
        <v>0</v>
      </c>
      <c r="J72" s="8"/>
      <c r="K72" s="7">
        <v>0</v>
      </c>
      <c r="L72" s="8"/>
      <c r="M72" s="7">
        <v>0</v>
      </c>
      <c r="N72" s="8"/>
      <c r="O72" s="7">
        <v>0</v>
      </c>
      <c r="P72" s="8"/>
      <c r="Q72" s="7">
        <v>0</v>
      </c>
      <c r="R72" s="8"/>
      <c r="S72" s="7">
        <v>0</v>
      </c>
      <c r="T72" s="8"/>
      <c r="U72" s="7">
        <v>0</v>
      </c>
      <c r="V72" s="8"/>
      <c r="W72" s="7">
        <v>0</v>
      </c>
      <c r="X72" s="8"/>
      <c r="Y72" s="7">
        <v>0</v>
      </c>
      <c r="Z72" s="8"/>
      <c r="AA72" s="7">
        <v>0</v>
      </c>
      <c r="AB72" s="8"/>
      <c r="AC72" s="7">
        <v>0</v>
      </c>
      <c r="AD72" s="8"/>
      <c r="AE72" s="7">
        <v>0</v>
      </c>
      <c r="AF72" s="8"/>
      <c r="AG72" s="20">
        <f t="shared" si="3"/>
        <v>0</v>
      </c>
      <c r="AH72" s="21">
        <f t="shared" si="4"/>
        <v>0</v>
      </c>
      <c r="AI72" s="22">
        <f t="shared" si="5"/>
        <v>0</v>
      </c>
    </row>
    <row r="73" spans="3:35">
      <c r="C73" s="94" t="s">
        <v>217</v>
      </c>
      <c r="D73" s="82" t="s">
        <v>366</v>
      </c>
      <c r="E73" s="7">
        <v>24.61</v>
      </c>
      <c r="F73" s="8"/>
      <c r="G73" s="19">
        <v>0</v>
      </c>
      <c r="H73" s="8"/>
      <c r="I73" s="7">
        <v>0</v>
      </c>
      <c r="J73" s="8"/>
      <c r="K73" s="7">
        <v>4.76</v>
      </c>
      <c r="L73" s="8"/>
      <c r="M73" s="7">
        <v>5.86</v>
      </c>
      <c r="N73" s="8"/>
      <c r="O73" s="7">
        <v>11.72</v>
      </c>
      <c r="P73" s="8"/>
      <c r="Q73" s="7">
        <v>0</v>
      </c>
      <c r="R73" s="8"/>
      <c r="S73" s="7">
        <v>3.13</v>
      </c>
      <c r="T73" s="8"/>
      <c r="U73" s="7">
        <v>1.76</v>
      </c>
      <c r="V73" s="8"/>
      <c r="W73" s="7">
        <v>23.18</v>
      </c>
      <c r="X73" s="8"/>
      <c r="Y73" s="7">
        <v>0</v>
      </c>
      <c r="Z73" s="8"/>
      <c r="AA73" s="7">
        <v>0</v>
      </c>
      <c r="AB73" s="8"/>
      <c r="AC73" s="7">
        <v>0</v>
      </c>
      <c r="AD73" s="8"/>
      <c r="AE73" s="7">
        <v>0</v>
      </c>
      <c r="AF73" s="8"/>
      <c r="AG73" s="20">
        <f t="shared" si="3"/>
        <v>75.02</v>
      </c>
      <c r="AH73" s="21">
        <f t="shared" si="4"/>
        <v>0</v>
      </c>
      <c r="AI73" s="22">
        <f t="shared" si="5"/>
        <v>75.02</v>
      </c>
    </row>
    <row r="74" spans="3:35">
      <c r="C74" s="94" t="s">
        <v>219</v>
      </c>
      <c r="D74" s="82" t="s">
        <v>367</v>
      </c>
      <c r="E74" s="7">
        <v>1738.93</v>
      </c>
      <c r="F74" s="8"/>
      <c r="G74" s="19">
        <v>0</v>
      </c>
      <c r="H74" s="8"/>
      <c r="I74" s="7">
        <v>0</v>
      </c>
      <c r="J74" s="8"/>
      <c r="K74" s="7">
        <v>336.02</v>
      </c>
      <c r="L74" s="8"/>
      <c r="M74" s="7">
        <v>413.93</v>
      </c>
      <c r="N74" s="8"/>
      <c r="O74" s="7">
        <v>827.86</v>
      </c>
      <c r="P74" s="8"/>
      <c r="Q74" s="7">
        <v>0</v>
      </c>
      <c r="R74" s="8"/>
      <c r="S74" s="7">
        <v>221.01</v>
      </c>
      <c r="T74" s="8"/>
      <c r="U74" s="7">
        <v>124.02</v>
      </c>
      <c r="V74" s="8"/>
      <c r="W74" s="7">
        <v>1638.23</v>
      </c>
      <c r="X74" s="8"/>
      <c r="Y74" s="7">
        <v>0</v>
      </c>
      <c r="Z74" s="8"/>
      <c r="AA74" s="7">
        <v>0</v>
      </c>
      <c r="AB74" s="8"/>
      <c r="AC74" s="7">
        <v>0</v>
      </c>
      <c r="AD74" s="8"/>
      <c r="AE74" s="7">
        <v>0</v>
      </c>
      <c r="AF74" s="8"/>
      <c r="AG74" s="20">
        <f t="shared" si="3"/>
        <v>5300</v>
      </c>
      <c r="AH74" s="21">
        <f t="shared" si="4"/>
        <v>0</v>
      </c>
      <c r="AI74" s="22">
        <f t="shared" si="5"/>
        <v>5300</v>
      </c>
    </row>
    <row r="75" spans="3:35">
      <c r="C75" s="94" t="s">
        <v>223</v>
      </c>
      <c r="D75" s="82" t="s">
        <v>368</v>
      </c>
      <c r="E75" s="7">
        <v>0</v>
      </c>
      <c r="F75" s="8"/>
      <c r="G75" s="19">
        <v>0</v>
      </c>
      <c r="H75" s="8"/>
      <c r="I75" s="7">
        <v>0</v>
      </c>
      <c r="J75" s="8"/>
      <c r="K75" s="7">
        <v>0</v>
      </c>
      <c r="L75" s="8"/>
      <c r="M75" s="7">
        <v>0</v>
      </c>
      <c r="N75" s="8"/>
      <c r="O75" s="7">
        <v>0</v>
      </c>
      <c r="P75" s="8"/>
      <c r="Q75" s="7">
        <v>0</v>
      </c>
      <c r="R75" s="8"/>
      <c r="S75" s="7">
        <v>0</v>
      </c>
      <c r="T75" s="8"/>
      <c r="U75" s="7">
        <v>0</v>
      </c>
      <c r="V75" s="8"/>
      <c r="W75" s="7">
        <v>0</v>
      </c>
      <c r="X75" s="8"/>
      <c r="Y75" s="7">
        <v>0</v>
      </c>
      <c r="Z75" s="8"/>
      <c r="AA75" s="7">
        <v>0</v>
      </c>
      <c r="AB75" s="8"/>
      <c r="AC75" s="7">
        <v>0</v>
      </c>
      <c r="AD75" s="8"/>
      <c r="AE75" s="7">
        <v>0</v>
      </c>
      <c r="AF75" s="8"/>
      <c r="AG75" s="20">
        <f t="shared" si="3"/>
        <v>0</v>
      </c>
      <c r="AH75" s="21">
        <f t="shared" si="4"/>
        <v>0</v>
      </c>
      <c r="AI75" s="22">
        <f t="shared" si="5"/>
        <v>0</v>
      </c>
    </row>
    <row r="76" spans="3:35">
      <c r="C76" s="94" t="s">
        <v>227</v>
      </c>
      <c r="D76" s="92" t="s">
        <v>369</v>
      </c>
      <c r="E76" s="7">
        <v>328.1</v>
      </c>
      <c r="F76" s="8"/>
      <c r="G76" s="19">
        <v>0</v>
      </c>
      <c r="H76" s="8"/>
      <c r="I76" s="7">
        <v>0</v>
      </c>
      <c r="J76" s="8"/>
      <c r="K76" s="7">
        <v>63.4</v>
      </c>
      <c r="L76" s="8"/>
      <c r="M76" s="7">
        <v>78.099999999999994</v>
      </c>
      <c r="N76" s="8"/>
      <c r="O76" s="7">
        <v>156.19999999999999</v>
      </c>
      <c r="P76" s="8"/>
      <c r="Q76" s="7">
        <v>0</v>
      </c>
      <c r="R76" s="8"/>
      <c r="S76" s="7">
        <v>41.7</v>
      </c>
      <c r="T76" s="8"/>
      <c r="U76" s="7">
        <v>23.4</v>
      </c>
      <c r="V76" s="8"/>
      <c r="W76" s="7">
        <v>309.10000000000002</v>
      </c>
      <c r="X76" s="8"/>
      <c r="Y76" s="7">
        <v>0</v>
      </c>
      <c r="Z76" s="8"/>
      <c r="AA76" s="7">
        <v>0</v>
      </c>
      <c r="AB76" s="8"/>
      <c r="AC76" s="7">
        <v>0</v>
      </c>
      <c r="AD76" s="8"/>
      <c r="AE76" s="7">
        <v>0</v>
      </c>
      <c r="AF76" s="8"/>
      <c r="AG76" s="20">
        <f t="shared" si="3"/>
        <v>1000</v>
      </c>
      <c r="AH76" s="21">
        <f t="shared" si="4"/>
        <v>0</v>
      </c>
      <c r="AI76" s="22">
        <f t="shared" si="5"/>
        <v>1000</v>
      </c>
    </row>
    <row r="77" spans="3:35">
      <c r="C77" s="94" t="s">
        <v>229</v>
      </c>
      <c r="D77" s="92" t="s">
        <v>370</v>
      </c>
      <c r="E77" s="7">
        <v>0</v>
      </c>
      <c r="F77" s="8"/>
      <c r="G77" s="19">
        <v>0</v>
      </c>
      <c r="H77" s="8"/>
      <c r="I77" s="7">
        <v>0</v>
      </c>
      <c r="J77" s="8"/>
      <c r="K77" s="7">
        <v>0</v>
      </c>
      <c r="L77" s="8"/>
      <c r="M77" s="7">
        <v>0</v>
      </c>
      <c r="N77" s="8"/>
      <c r="O77" s="7">
        <v>0</v>
      </c>
      <c r="P77" s="8"/>
      <c r="Q77" s="7">
        <v>0</v>
      </c>
      <c r="R77" s="8"/>
      <c r="S77" s="7">
        <v>0</v>
      </c>
      <c r="T77" s="8"/>
      <c r="U77" s="7">
        <v>0</v>
      </c>
      <c r="V77" s="8"/>
      <c r="W77" s="7">
        <v>0</v>
      </c>
      <c r="X77" s="8"/>
      <c r="Y77" s="7">
        <v>0</v>
      </c>
      <c r="Z77" s="8"/>
      <c r="AA77" s="7">
        <v>0</v>
      </c>
      <c r="AB77" s="8"/>
      <c r="AC77" s="7">
        <v>0</v>
      </c>
      <c r="AD77" s="8"/>
      <c r="AE77" s="7">
        <v>0</v>
      </c>
      <c r="AF77" s="8"/>
      <c r="AG77" s="20">
        <f t="shared" si="3"/>
        <v>0</v>
      </c>
      <c r="AH77" s="21">
        <f t="shared" si="4"/>
        <v>0</v>
      </c>
      <c r="AI77" s="22">
        <f t="shared" si="5"/>
        <v>0</v>
      </c>
    </row>
    <row r="78" spans="3:35">
      <c r="C78" s="94" t="s">
        <v>231</v>
      </c>
      <c r="D78" s="92" t="s">
        <v>371</v>
      </c>
      <c r="E78" s="7">
        <v>65.62</v>
      </c>
      <c r="F78" s="8"/>
      <c r="G78" s="19">
        <v>0</v>
      </c>
      <c r="H78" s="8"/>
      <c r="I78" s="7">
        <v>0</v>
      </c>
      <c r="J78" s="8"/>
      <c r="K78" s="7">
        <v>12.68</v>
      </c>
      <c r="L78" s="8"/>
      <c r="M78" s="7">
        <v>15.62</v>
      </c>
      <c r="N78" s="8"/>
      <c r="O78" s="7">
        <v>31.24</v>
      </c>
      <c r="P78" s="8"/>
      <c r="Q78" s="7">
        <v>0</v>
      </c>
      <c r="R78" s="8"/>
      <c r="S78" s="7">
        <v>8.34</v>
      </c>
      <c r="T78" s="8"/>
      <c r="U78" s="7">
        <v>4.68</v>
      </c>
      <c r="V78" s="8"/>
      <c r="W78" s="7">
        <v>61.82</v>
      </c>
      <c r="X78" s="8"/>
      <c r="Y78" s="7">
        <v>0</v>
      </c>
      <c r="Z78" s="8"/>
      <c r="AA78" s="7">
        <v>0</v>
      </c>
      <c r="AB78" s="8"/>
      <c r="AC78" s="7">
        <v>0</v>
      </c>
      <c r="AD78" s="8"/>
      <c r="AE78" s="7">
        <v>0</v>
      </c>
      <c r="AF78" s="8"/>
      <c r="AG78" s="20">
        <f t="shared" si="3"/>
        <v>200</v>
      </c>
      <c r="AH78" s="21">
        <f t="shared" si="4"/>
        <v>0</v>
      </c>
      <c r="AI78" s="22">
        <f t="shared" si="5"/>
        <v>200</v>
      </c>
    </row>
    <row r="79" spans="3:35">
      <c r="C79" s="94" t="s">
        <v>233</v>
      </c>
      <c r="D79" s="92" t="s">
        <v>234</v>
      </c>
      <c r="E79" s="7">
        <v>0</v>
      </c>
      <c r="F79" s="8"/>
      <c r="G79" s="19">
        <v>0</v>
      </c>
      <c r="H79" s="8"/>
      <c r="I79" s="7">
        <v>0</v>
      </c>
      <c r="J79" s="8"/>
      <c r="K79" s="7">
        <v>0</v>
      </c>
      <c r="L79" s="8"/>
      <c r="M79" s="7">
        <v>0</v>
      </c>
      <c r="N79" s="8"/>
      <c r="O79" s="7">
        <v>0</v>
      </c>
      <c r="P79" s="8"/>
      <c r="Q79" s="7">
        <v>0</v>
      </c>
      <c r="R79" s="8"/>
      <c r="S79" s="7">
        <v>0</v>
      </c>
      <c r="T79" s="8"/>
      <c r="U79" s="7">
        <v>0</v>
      </c>
      <c r="V79" s="8"/>
      <c r="W79" s="7">
        <v>0</v>
      </c>
      <c r="X79" s="8"/>
      <c r="Y79" s="7">
        <v>0</v>
      </c>
      <c r="Z79" s="8"/>
      <c r="AA79" s="7">
        <v>0</v>
      </c>
      <c r="AB79" s="8"/>
      <c r="AC79" s="7">
        <v>0</v>
      </c>
      <c r="AD79" s="8"/>
      <c r="AE79" s="7">
        <v>0</v>
      </c>
      <c r="AF79" s="8"/>
      <c r="AG79" s="20">
        <f t="shared" si="3"/>
        <v>0</v>
      </c>
      <c r="AH79" s="21">
        <f t="shared" si="4"/>
        <v>0</v>
      </c>
      <c r="AI79" s="22">
        <f t="shared" si="5"/>
        <v>0</v>
      </c>
    </row>
    <row r="80" spans="3:35">
      <c r="C80" s="94" t="s">
        <v>235</v>
      </c>
      <c r="D80" s="92" t="s">
        <v>372</v>
      </c>
      <c r="E80" s="7">
        <v>0</v>
      </c>
      <c r="F80" s="8"/>
      <c r="G80" s="19">
        <v>0</v>
      </c>
      <c r="H80" s="8"/>
      <c r="I80" s="7">
        <v>0</v>
      </c>
      <c r="J80" s="8"/>
      <c r="K80" s="7">
        <v>0</v>
      </c>
      <c r="L80" s="8"/>
      <c r="M80" s="7">
        <v>0</v>
      </c>
      <c r="N80" s="8"/>
      <c r="O80" s="7">
        <v>0</v>
      </c>
      <c r="P80" s="8"/>
      <c r="Q80" s="7">
        <v>450</v>
      </c>
      <c r="R80" s="8"/>
      <c r="S80" s="7">
        <v>0</v>
      </c>
      <c r="T80" s="8"/>
      <c r="U80" s="7">
        <v>0</v>
      </c>
      <c r="V80" s="8"/>
      <c r="W80" s="7">
        <v>0</v>
      </c>
      <c r="X80" s="8"/>
      <c r="Y80" s="7">
        <v>0</v>
      </c>
      <c r="Z80" s="8"/>
      <c r="AA80" s="7">
        <v>0</v>
      </c>
      <c r="AB80" s="8"/>
      <c r="AC80" s="7">
        <v>0</v>
      </c>
      <c r="AD80" s="8"/>
      <c r="AE80" s="7">
        <v>0</v>
      </c>
      <c r="AF80" s="8"/>
      <c r="AG80" s="20">
        <f t="shared" si="3"/>
        <v>450</v>
      </c>
      <c r="AH80" s="21">
        <f t="shared" si="4"/>
        <v>0</v>
      </c>
      <c r="AI80" s="22">
        <f t="shared" si="5"/>
        <v>450</v>
      </c>
    </row>
    <row r="81" spans="3:35">
      <c r="C81" s="94" t="s">
        <v>237</v>
      </c>
      <c r="D81" s="92" t="s">
        <v>373</v>
      </c>
      <c r="E81" s="7">
        <v>0</v>
      </c>
      <c r="F81" s="8"/>
      <c r="G81" s="19">
        <v>0</v>
      </c>
      <c r="H81" s="8"/>
      <c r="I81" s="7">
        <v>0</v>
      </c>
      <c r="J81" s="8"/>
      <c r="K81" s="7">
        <v>0</v>
      </c>
      <c r="L81" s="8"/>
      <c r="M81" s="7">
        <v>0</v>
      </c>
      <c r="N81" s="8"/>
      <c r="O81" s="7">
        <v>0</v>
      </c>
      <c r="P81" s="8"/>
      <c r="Q81" s="7">
        <v>0</v>
      </c>
      <c r="R81" s="8"/>
      <c r="S81" s="7">
        <v>0</v>
      </c>
      <c r="T81" s="8"/>
      <c r="U81" s="7">
        <v>0</v>
      </c>
      <c r="V81" s="8"/>
      <c r="W81" s="7">
        <v>0</v>
      </c>
      <c r="X81" s="8"/>
      <c r="Y81" s="7">
        <v>0</v>
      </c>
      <c r="Z81" s="8"/>
      <c r="AA81" s="7">
        <v>0</v>
      </c>
      <c r="AB81" s="8"/>
      <c r="AC81" s="7">
        <v>0</v>
      </c>
      <c r="AD81" s="8"/>
      <c r="AE81" s="7">
        <v>0</v>
      </c>
      <c r="AF81" s="8"/>
      <c r="AG81" s="20">
        <f t="shared" si="3"/>
        <v>0</v>
      </c>
      <c r="AH81" s="21">
        <f t="shared" si="4"/>
        <v>0</v>
      </c>
      <c r="AI81" s="22">
        <f t="shared" si="5"/>
        <v>0</v>
      </c>
    </row>
    <row r="82" spans="3:35">
      <c r="C82" s="94" t="s">
        <v>239</v>
      </c>
      <c r="D82" s="92" t="s">
        <v>374</v>
      </c>
      <c r="E82" s="7">
        <v>0</v>
      </c>
      <c r="F82" s="8"/>
      <c r="G82" s="19">
        <v>0</v>
      </c>
      <c r="H82" s="8"/>
      <c r="I82" s="7">
        <v>0</v>
      </c>
      <c r="J82" s="8"/>
      <c r="K82" s="7">
        <v>0</v>
      </c>
      <c r="L82" s="8"/>
      <c r="M82" s="7">
        <v>0</v>
      </c>
      <c r="N82" s="8"/>
      <c r="O82" s="7">
        <v>0</v>
      </c>
      <c r="P82" s="8"/>
      <c r="Q82" s="7">
        <v>0</v>
      </c>
      <c r="R82" s="8"/>
      <c r="S82" s="7">
        <v>0</v>
      </c>
      <c r="T82" s="8"/>
      <c r="U82" s="7">
        <v>0</v>
      </c>
      <c r="V82" s="8"/>
      <c r="W82" s="7">
        <v>0</v>
      </c>
      <c r="X82" s="8"/>
      <c r="Y82" s="7">
        <v>0</v>
      </c>
      <c r="Z82" s="8"/>
      <c r="AA82" s="7">
        <v>0</v>
      </c>
      <c r="AB82" s="8"/>
      <c r="AC82" s="7">
        <v>0</v>
      </c>
      <c r="AD82" s="8"/>
      <c r="AE82" s="7">
        <v>0</v>
      </c>
      <c r="AF82" s="8"/>
      <c r="AG82" s="20">
        <f t="shared" si="3"/>
        <v>0</v>
      </c>
      <c r="AH82" s="21">
        <f t="shared" si="4"/>
        <v>0</v>
      </c>
      <c r="AI82" s="22">
        <f t="shared" si="5"/>
        <v>0</v>
      </c>
    </row>
    <row r="83" spans="3:35">
      <c r="C83" s="94" t="s">
        <v>241</v>
      </c>
      <c r="D83" s="92" t="s">
        <v>375</v>
      </c>
      <c r="E83" s="7">
        <v>0</v>
      </c>
      <c r="F83" s="8"/>
      <c r="G83" s="19">
        <v>0</v>
      </c>
      <c r="H83" s="8"/>
      <c r="I83" s="7">
        <v>0</v>
      </c>
      <c r="J83" s="8"/>
      <c r="K83" s="7">
        <v>0</v>
      </c>
      <c r="L83" s="8"/>
      <c r="M83" s="7">
        <v>0</v>
      </c>
      <c r="N83" s="8"/>
      <c r="O83" s="7">
        <v>0</v>
      </c>
      <c r="P83" s="8"/>
      <c r="Q83" s="7">
        <v>0</v>
      </c>
      <c r="R83" s="8"/>
      <c r="S83" s="7">
        <v>0</v>
      </c>
      <c r="T83" s="8"/>
      <c r="U83" s="7">
        <v>0</v>
      </c>
      <c r="V83" s="8"/>
      <c r="W83" s="7">
        <v>0</v>
      </c>
      <c r="X83" s="8"/>
      <c r="Y83" s="7">
        <v>0</v>
      </c>
      <c r="Z83" s="8"/>
      <c r="AA83" s="7">
        <v>0</v>
      </c>
      <c r="AB83" s="8"/>
      <c r="AC83" s="7">
        <v>0</v>
      </c>
      <c r="AD83" s="8"/>
      <c r="AE83" s="7">
        <v>0</v>
      </c>
      <c r="AF83" s="8"/>
      <c r="AG83" s="20">
        <f t="shared" si="3"/>
        <v>0</v>
      </c>
      <c r="AH83" s="21">
        <f t="shared" si="4"/>
        <v>0</v>
      </c>
      <c r="AI83" s="22">
        <f t="shared" si="5"/>
        <v>0</v>
      </c>
    </row>
    <row r="84" spans="3:35">
      <c r="C84" s="94" t="s">
        <v>243</v>
      </c>
      <c r="D84" s="92" t="s">
        <v>376</v>
      </c>
      <c r="E84" s="7">
        <v>0</v>
      </c>
      <c r="F84" s="8"/>
      <c r="G84" s="19">
        <v>0</v>
      </c>
      <c r="H84" s="8"/>
      <c r="I84" s="7">
        <v>0</v>
      </c>
      <c r="J84" s="8"/>
      <c r="K84" s="7">
        <v>0</v>
      </c>
      <c r="L84" s="8"/>
      <c r="M84" s="7">
        <v>0</v>
      </c>
      <c r="N84" s="8"/>
      <c r="O84" s="7">
        <v>0</v>
      </c>
      <c r="P84" s="8"/>
      <c r="Q84" s="7">
        <v>0</v>
      </c>
      <c r="R84" s="8"/>
      <c r="S84" s="7">
        <v>0</v>
      </c>
      <c r="T84" s="8"/>
      <c r="U84" s="7">
        <v>0</v>
      </c>
      <c r="V84" s="8"/>
      <c r="W84" s="7">
        <v>0</v>
      </c>
      <c r="X84" s="8"/>
      <c r="Y84" s="7">
        <v>0</v>
      </c>
      <c r="Z84" s="8"/>
      <c r="AA84" s="7">
        <v>0</v>
      </c>
      <c r="AB84" s="8"/>
      <c r="AC84" s="7">
        <v>0</v>
      </c>
      <c r="AD84" s="8"/>
      <c r="AE84" s="7">
        <v>0</v>
      </c>
      <c r="AF84" s="8"/>
      <c r="AG84" s="20">
        <f t="shared" si="3"/>
        <v>0</v>
      </c>
      <c r="AH84" s="21">
        <f t="shared" si="4"/>
        <v>0</v>
      </c>
      <c r="AI84" s="22">
        <f t="shared" si="5"/>
        <v>0</v>
      </c>
    </row>
    <row r="85" spans="3:35">
      <c r="C85" s="94" t="s">
        <v>245</v>
      </c>
      <c r="D85" s="92" t="s">
        <v>377</v>
      </c>
      <c r="E85" s="7">
        <v>0</v>
      </c>
      <c r="F85" s="8"/>
      <c r="G85" s="19">
        <v>0</v>
      </c>
      <c r="H85" s="8"/>
      <c r="I85" s="7">
        <v>0</v>
      </c>
      <c r="J85" s="8"/>
      <c r="K85" s="7">
        <v>0</v>
      </c>
      <c r="L85" s="8"/>
      <c r="M85" s="7">
        <v>0</v>
      </c>
      <c r="N85" s="8"/>
      <c r="O85" s="7">
        <v>0</v>
      </c>
      <c r="P85" s="8"/>
      <c r="Q85" s="7">
        <v>0</v>
      </c>
      <c r="R85" s="8"/>
      <c r="S85" s="7">
        <v>0</v>
      </c>
      <c r="T85" s="8"/>
      <c r="U85" s="7">
        <v>0</v>
      </c>
      <c r="V85" s="8"/>
      <c r="W85" s="7">
        <v>0</v>
      </c>
      <c r="X85" s="8"/>
      <c r="Y85" s="7">
        <v>0</v>
      </c>
      <c r="Z85" s="8"/>
      <c r="AA85" s="7">
        <v>0</v>
      </c>
      <c r="AB85" s="8"/>
      <c r="AC85" s="7">
        <v>0</v>
      </c>
      <c r="AD85" s="8"/>
      <c r="AE85" s="7">
        <v>0</v>
      </c>
      <c r="AF85" s="8"/>
      <c r="AG85" s="20">
        <f t="shared" si="3"/>
        <v>0</v>
      </c>
      <c r="AH85" s="21">
        <f t="shared" si="4"/>
        <v>0</v>
      </c>
      <c r="AI85" s="22">
        <f t="shared" si="5"/>
        <v>0</v>
      </c>
    </row>
    <row r="86" spans="3:35">
      <c r="C86" s="94" t="s">
        <v>247</v>
      </c>
      <c r="D86" s="92" t="s">
        <v>378</v>
      </c>
      <c r="E86" s="7">
        <v>0</v>
      </c>
      <c r="F86" s="8"/>
      <c r="G86" s="19">
        <v>0</v>
      </c>
      <c r="H86" s="8"/>
      <c r="I86" s="7">
        <v>0</v>
      </c>
      <c r="J86" s="8"/>
      <c r="K86" s="7">
        <v>0</v>
      </c>
      <c r="L86" s="8"/>
      <c r="M86" s="7">
        <v>0</v>
      </c>
      <c r="N86" s="8"/>
      <c r="O86" s="7">
        <v>0</v>
      </c>
      <c r="P86" s="8"/>
      <c r="Q86" s="7">
        <v>0</v>
      </c>
      <c r="R86" s="8"/>
      <c r="S86" s="7">
        <v>0</v>
      </c>
      <c r="T86" s="8"/>
      <c r="U86" s="7">
        <v>0</v>
      </c>
      <c r="V86" s="8"/>
      <c r="W86" s="7">
        <v>0</v>
      </c>
      <c r="X86" s="8"/>
      <c r="Y86" s="7">
        <v>0</v>
      </c>
      <c r="Z86" s="8"/>
      <c r="AA86" s="7">
        <v>0</v>
      </c>
      <c r="AB86" s="8"/>
      <c r="AC86" s="7">
        <v>0</v>
      </c>
      <c r="AD86" s="8"/>
      <c r="AE86" s="7">
        <v>0</v>
      </c>
      <c r="AF86" s="8"/>
      <c r="AG86" s="20">
        <f t="shared" si="3"/>
        <v>0</v>
      </c>
      <c r="AH86" s="21">
        <f t="shared" si="4"/>
        <v>0</v>
      </c>
      <c r="AI86" s="22">
        <f t="shared" si="5"/>
        <v>0</v>
      </c>
    </row>
    <row r="87" spans="3:35">
      <c r="C87" s="94" t="s">
        <v>249</v>
      </c>
      <c r="D87" s="92" t="s">
        <v>379</v>
      </c>
      <c r="E87" s="7">
        <v>0</v>
      </c>
      <c r="F87" s="8"/>
      <c r="G87" s="19">
        <v>0</v>
      </c>
      <c r="H87" s="8"/>
      <c r="I87" s="7">
        <v>0</v>
      </c>
      <c r="J87" s="8"/>
      <c r="K87" s="7">
        <v>0</v>
      </c>
      <c r="L87" s="8"/>
      <c r="M87" s="7">
        <v>0</v>
      </c>
      <c r="N87" s="8"/>
      <c r="O87" s="7">
        <v>0</v>
      </c>
      <c r="P87" s="8"/>
      <c r="Q87" s="7">
        <v>0</v>
      </c>
      <c r="R87" s="8"/>
      <c r="S87" s="7">
        <v>0</v>
      </c>
      <c r="T87" s="8"/>
      <c r="U87" s="7">
        <v>0</v>
      </c>
      <c r="V87" s="8"/>
      <c r="W87" s="7">
        <v>0</v>
      </c>
      <c r="X87" s="8"/>
      <c r="Y87" s="7"/>
      <c r="Z87" s="8"/>
      <c r="AA87" s="7">
        <v>0</v>
      </c>
      <c r="AB87" s="8"/>
      <c r="AC87" s="7">
        <v>0</v>
      </c>
      <c r="AD87" s="8"/>
      <c r="AE87" s="7">
        <v>0</v>
      </c>
      <c r="AF87" s="8"/>
      <c r="AG87" s="20">
        <f t="shared" si="3"/>
        <v>0</v>
      </c>
      <c r="AH87" s="21">
        <f t="shared" si="4"/>
        <v>0</v>
      </c>
      <c r="AI87" s="22">
        <f t="shared" si="5"/>
        <v>0</v>
      </c>
    </row>
    <row r="88" spans="3:35">
      <c r="C88" s="94" t="s">
        <v>251</v>
      </c>
      <c r="D88" s="92" t="s">
        <v>380</v>
      </c>
      <c r="E88" s="7">
        <v>0</v>
      </c>
      <c r="F88" s="8"/>
      <c r="G88" s="19">
        <v>0</v>
      </c>
      <c r="H88" s="8"/>
      <c r="I88" s="7">
        <v>0</v>
      </c>
      <c r="J88" s="8"/>
      <c r="K88" s="7">
        <v>0</v>
      </c>
      <c r="L88" s="8"/>
      <c r="M88" s="7">
        <v>0</v>
      </c>
      <c r="N88" s="8"/>
      <c r="O88" s="7">
        <v>0</v>
      </c>
      <c r="P88" s="8"/>
      <c r="Q88" s="7">
        <v>0</v>
      </c>
      <c r="R88" s="8"/>
      <c r="S88" s="7">
        <v>0</v>
      </c>
      <c r="T88" s="8"/>
      <c r="U88" s="7">
        <v>0</v>
      </c>
      <c r="V88" s="8"/>
      <c r="W88" s="7">
        <v>0</v>
      </c>
      <c r="X88" s="8"/>
      <c r="Y88" s="7">
        <v>0</v>
      </c>
      <c r="Z88" s="8"/>
      <c r="AA88" s="7">
        <v>0</v>
      </c>
      <c r="AB88" s="8"/>
      <c r="AC88" s="7">
        <v>0</v>
      </c>
      <c r="AD88" s="8"/>
      <c r="AE88" s="7">
        <v>0</v>
      </c>
      <c r="AF88" s="8"/>
      <c r="AG88" s="20">
        <f t="shared" si="3"/>
        <v>0</v>
      </c>
      <c r="AH88" s="21">
        <f t="shared" si="4"/>
        <v>0</v>
      </c>
      <c r="AI88" s="22">
        <f t="shared" si="5"/>
        <v>0</v>
      </c>
    </row>
    <row r="89" spans="3:35">
      <c r="C89" s="94" t="s">
        <v>253</v>
      </c>
      <c r="D89" s="92" t="s">
        <v>381</v>
      </c>
      <c r="E89" s="7">
        <v>0</v>
      </c>
      <c r="F89" s="8"/>
      <c r="G89" s="19">
        <v>7000</v>
      </c>
      <c r="H89" s="8"/>
      <c r="I89" s="7">
        <v>0</v>
      </c>
      <c r="J89" s="8"/>
      <c r="K89" s="7">
        <v>0</v>
      </c>
      <c r="L89" s="8"/>
      <c r="M89" s="7">
        <v>0</v>
      </c>
      <c r="N89" s="8"/>
      <c r="O89" s="7">
        <v>0</v>
      </c>
      <c r="P89" s="8"/>
      <c r="Q89" s="7">
        <v>0</v>
      </c>
      <c r="R89" s="8"/>
      <c r="S89" s="7">
        <v>0</v>
      </c>
      <c r="T89" s="8"/>
      <c r="U89" s="7">
        <v>0</v>
      </c>
      <c r="V89" s="8"/>
      <c r="W89" s="7">
        <v>0</v>
      </c>
      <c r="X89" s="8"/>
      <c r="Y89" s="7">
        <v>0</v>
      </c>
      <c r="Z89" s="8"/>
      <c r="AA89" s="7">
        <v>0</v>
      </c>
      <c r="AB89" s="8"/>
      <c r="AC89" s="7">
        <v>0</v>
      </c>
      <c r="AD89" s="8"/>
      <c r="AE89" s="7">
        <v>0</v>
      </c>
      <c r="AF89" s="8"/>
      <c r="AG89" s="20">
        <f t="shared" si="3"/>
        <v>7000</v>
      </c>
      <c r="AH89" s="21">
        <f t="shared" si="4"/>
        <v>0</v>
      </c>
      <c r="AI89" s="22">
        <f t="shared" si="5"/>
        <v>7000</v>
      </c>
    </row>
    <row r="90" spans="3:35" ht="14.25" customHeight="1">
      <c r="C90" s="94" t="s">
        <v>257</v>
      </c>
      <c r="D90" s="92" t="s">
        <v>383</v>
      </c>
      <c r="E90" s="7">
        <v>0</v>
      </c>
      <c r="F90" s="8"/>
      <c r="G90" s="19">
        <v>0</v>
      </c>
      <c r="H90" s="8"/>
      <c r="I90" s="7">
        <v>0</v>
      </c>
      <c r="J90" s="8"/>
      <c r="K90" s="7">
        <v>0</v>
      </c>
      <c r="L90" s="8"/>
      <c r="M90" s="7">
        <v>0</v>
      </c>
      <c r="N90" s="8"/>
      <c r="O90" s="7">
        <v>0</v>
      </c>
      <c r="P90" s="8"/>
      <c r="Q90" s="7">
        <v>0</v>
      </c>
      <c r="R90" s="8"/>
      <c r="S90" s="7">
        <v>0</v>
      </c>
      <c r="T90" s="8"/>
      <c r="U90" s="7">
        <v>0</v>
      </c>
      <c r="V90" s="8"/>
      <c r="W90" s="7">
        <v>0</v>
      </c>
      <c r="X90" s="8"/>
      <c r="Y90" s="7">
        <v>0</v>
      </c>
      <c r="Z90" s="8"/>
      <c r="AA90" s="7">
        <v>0</v>
      </c>
      <c r="AB90" s="8"/>
      <c r="AC90" s="7">
        <v>0</v>
      </c>
      <c r="AD90" s="8"/>
      <c r="AE90" s="7">
        <v>0</v>
      </c>
      <c r="AF90" s="8"/>
      <c r="AG90" s="20">
        <f t="shared" si="3"/>
        <v>0</v>
      </c>
      <c r="AH90" s="21">
        <f t="shared" si="4"/>
        <v>0</v>
      </c>
      <c r="AI90" s="22">
        <f t="shared" si="5"/>
        <v>0</v>
      </c>
    </row>
    <row r="91" spans="3:35">
      <c r="C91" s="94" t="s">
        <v>260</v>
      </c>
      <c r="D91" s="92" t="s">
        <v>384</v>
      </c>
      <c r="E91" s="7">
        <v>0</v>
      </c>
      <c r="F91" s="8"/>
      <c r="G91" s="19">
        <v>0</v>
      </c>
      <c r="H91" s="8"/>
      <c r="I91" s="7">
        <v>0</v>
      </c>
      <c r="J91" s="8"/>
      <c r="K91" s="7">
        <v>0</v>
      </c>
      <c r="L91" s="8"/>
      <c r="M91" s="7">
        <v>0</v>
      </c>
      <c r="N91" s="8"/>
      <c r="O91" s="7">
        <v>0</v>
      </c>
      <c r="P91" s="8"/>
      <c r="Q91" s="7">
        <v>0</v>
      </c>
      <c r="R91" s="8"/>
      <c r="S91" s="7">
        <v>0</v>
      </c>
      <c r="T91" s="8"/>
      <c r="U91" s="7">
        <v>0</v>
      </c>
      <c r="V91" s="8"/>
      <c r="W91" s="7">
        <v>0</v>
      </c>
      <c r="X91" s="8"/>
      <c r="Y91" s="7">
        <v>0</v>
      </c>
      <c r="Z91" s="8"/>
      <c r="AA91" s="7">
        <v>0</v>
      </c>
      <c r="AB91" s="8"/>
      <c r="AC91" s="7">
        <v>0</v>
      </c>
      <c r="AD91" s="8"/>
      <c r="AE91" s="7">
        <v>0</v>
      </c>
      <c r="AF91" s="8"/>
      <c r="AG91" s="20">
        <f t="shared" ref="AG91:AG107" si="6">E91+G91+I91+K91+M91+O91+Q91+S91+U91+W91+AC91+AE91+Y91+AA91</f>
        <v>0</v>
      </c>
      <c r="AH91" s="21">
        <f t="shared" ref="AH91:AH107" si="7">F91+H91+J91+L91+N91+P91+R91+T91+V91+X91+AD91+AF91+Z91+AB91</f>
        <v>0</v>
      </c>
      <c r="AI91" s="22">
        <f t="shared" si="5"/>
        <v>0</v>
      </c>
    </row>
    <row r="92" spans="3:35">
      <c r="C92" s="94" t="s">
        <v>262</v>
      </c>
      <c r="D92" s="92" t="s">
        <v>385</v>
      </c>
      <c r="E92" s="7">
        <v>0</v>
      </c>
      <c r="F92" s="8"/>
      <c r="G92" s="19">
        <v>0</v>
      </c>
      <c r="H92" s="8"/>
      <c r="I92" s="7">
        <v>0</v>
      </c>
      <c r="J92" s="8"/>
      <c r="K92" s="7">
        <v>0</v>
      </c>
      <c r="L92" s="8"/>
      <c r="M92" s="7">
        <v>0</v>
      </c>
      <c r="N92" s="8"/>
      <c r="O92" s="7">
        <v>0</v>
      </c>
      <c r="P92" s="8"/>
      <c r="Q92" s="7">
        <v>0</v>
      </c>
      <c r="R92" s="8"/>
      <c r="S92" s="7">
        <v>0</v>
      </c>
      <c r="T92" s="8"/>
      <c r="U92" s="7">
        <v>0</v>
      </c>
      <c r="V92" s="8"/>
      <c r="W92" s="7">
        <v>0</v>
      </c>
      <c r="X92" s="8"/>
      <c r="Y92" s="7">
        <v>0</v>
      </c>
      <c r="Z92" s="8"/>
      <c r="AA92" s="7">
        <v>0</v>
      </c>
      <c r="AB92" s="8"/>
      <c r="AC92" s="7">
        <v>0</v>
      </c>
      <c r="AD92" s="8"/>
      <c r="AE92" s="7">
        <v>0</v>
      </c>
      <c r="AF92" s="8"/>
      <c r="AG92" s="20">
        <f t="shared" si="6"/>
        <v>0</v>
      </c>
      <c r="AH92" s="21">
        <f t="shared" si="7"/>
        <v>0</v>
      </c>
      <c r="AI92" s="22">
        <f t="shared" ref="AI92:AI107" si="8">AG92-AH92</f>
        <v>0</v>
      </c>
    </row>
    <row r="93" spans="3:35">
      <c r="C93" s="94" t="s">
        <v>264</v>
      </c>
      <c r="D93" s="92" t="s">
        <v>386</v>
      </c>
      <c r="E93" s="7">
        <v>0</v>
      </c>
      <c r="F93" s="8"/>
      <c r="G93" s="19">
        <v>0</v>
      </c>
      <c r="H93" s="8"/>
      <c r="I93" s="7">
        <v>0</v>
      </c>
      <c r="J93" s="8"/>
      <c r="K93" s="7">
        <v>0</v>
      </c>
      <c r="L93" s="8"/>
      <c r="M93" s="7">
        <v>0</v>
      </c>
      <c r="N93" s="8"/>
      <c r="O93" s="7">
        <v>0</v>
      </c>
      <c r="P93" s="8"/>
      <c r="Q93" s="7">
        <v>0</v>
      </c>
      <c r="R93" s="8"/>
      <c r="S93" s="7">
        <v>0</v>
      </c>
      <c r="T93" s="8"/>
      <c r="U93" s="7">
        <v>0</v>
      </c>
      <c r="V93" s="8"/>
      <c r="W93" s="7">
        <v>0</v>
      </c>
      <c r="X93" s="8"/>
      <c r="Y93" s="7">
        <v>0</v>
      </c>
      <c r="Z93" s="8"/>
      <c r="AA93" s="7">
        <v>0</v>
      </c>
      <c r="AB93" s="8"/>
      <c r="AC93" s="7">
        <v>0</v>
      </c>
      <c r="AD93" s="8"/>
      <c r="AE93" s="7">
        <v>0</v>
      </c>
      <c r="AF93" s="8"/>
      <c r="AG93" s="20">
        <f t="shared" si="6"/>
        <v>0</v>
      </c>
      <c r="AH93" s="21">
        <f t="shared" si="7"/>
        <v>0</v>
      </c>
      <c r="AI93" s="22">
        <f t="shared" si="8"/>
        <v>0</v>
      </c>
    </row>
    <row r="94" spans="3:35">
      <c r="C94" s="94" t="s">
        <v>268</v>
      </c>
      <c r="D94" s="92" t="s">
        <v>387</v>
      </c>
      <c r="E94" s="7">
        <v>0</v>
      </c>
      <c r="F94" s="8"/>
      <c r="G94" s="19">
        <v>0</v>
      </c>
      <c r="H94" s="8"/>
      <c r="I94" s="7">
        <v>0</v>
      </c>
      <c r="J94" s="8"/>
      <c r="K94" s="7">
        <v>0</v>
      </c>
      <c r="L94" s="8"/>
      <c r="M94" s="7">
        <v>0</v>
      </c>
      <c r="N94" s="8"/>
      <c r="O94" s="7">
        <v>0</v>
      </c>
      <c r="P94" s="8"/>
      <c r="Q94" s="7">
        <v>0</v>
      </c>
      <c r="R94" s="8"/>
      <c r="S94" s="7">
        <v>0</v>
      </c>
      <c r="T94" s="8"/>
      <c r="U94" s="7">
        <v>0</v>
      </c>
      <c r="V94" s="8"/>
      <c r="W94" s="7">
        <v>0</v>
      </c>
      <c r="X94" s="8"/>
      <c r="Y94" s="7">
        <v>0</v>
      </c>
      <c r="Z94" s="8"/>
      <c r="AA94" s="7">
        <v>0</v>
      </c>
      <c r="AB94" s="8"/>
      <c r="AC94" s="7">
        <v>0</v>
      </c>
      <c r="AD94" s="8"/>
      <c r="AE94" s="7">
        <v>0</v>
      </c>
      <c r="AF94" s="8"/>
      <c r="AG94" s="20">
        <f t="shared" si="6"/>
        <v>0</v>
      </c>
      <c r="AH94" s="21">
        <f t="shared" si="7"/>
        <v>0</v>
      </c>
      <c r="AI94" s="22">
        <f t="shared" si="8"/>
        <v>0</v>
      </c>
    </row>
    <row r="95" spans="3:35">
      <c r="C95" s="94" t="s">
        <v>266</v>
      </c>
      <c r="D95" s="92" t="s">
        <v>388</v>
      </c>
      <c r="E95" s="7">
        <v>0</v>
      </c>
      <c r="F95" s="8"/>
      <c r="G95" s="19">
        <v>0</v>
      </c>
      <c r="H95" s="8"/>
      <c r="I95" s="7">
        <v>0</v>
      </c>
      <c r="J95" s="8"/>
      <c r="K95" s="7">
        <v>0</v>
      </c>
      <c r="L95" s="8"/>
      <c r="M95" s="7">
        <v>0</v>
      </c>
      <c r="N95" s="8"/>
      <c r="O95" s="7">
        <v>0</v>
      </c>
      <c r="P95" s="8"/>
      <c r="Q95" s="7">
        <v>0</v>
      </c>
      <c r="R95" s="8"/>
      <c r="S95" s="7">
        <v>0</v>
      </c>
      <c r="T95" s="8"/>
      <c r="U95" s="7">
        <v>0</v>
      </c>
      <c r="V95" s="8"/>
      <c r="W95" s="7">
        <v>0</v>
      </c>
      <c r="X95" s="8"/>
      <c r="Y95" s="7">
        <v>0</v>
      </c>
      <c r="Z95" s="8"/>
      <c r="AA95" s="7">
        <v>0</v>
      </c>
      <c r="AB95" s="8"/>
      <c r="AC95" s="7">
        <v>0</v>
      </c>
      <c r="AD95" s="8"/>
      <c r="AE95" s="7">
        <v>0</v>
      </c>
      <c r="AF95" s="8"/>
      <c r="AG95" s="20">
        <f t="shared" si="6"/>
        <v>0</v>
      </c>
      <c r="AH95" s="21">
        <f t="shared" si="7"/>
        <v>0</v>
      </c>
      <c r="AI95" s="22">
        <f t="shared" si="8"/>
        <v>0</v>
      </c>
    </row>
    <row r="96" spans="3:35">
      <c r="C96" s="94" t="s">
        <v>272</v>
      </c>
      <c r="D96" s="92" t="s">
        <v>389</v>
      </c>
      <c r="E96" s="7">
        <v>0</v>
      </c>
      <c r="F96" s="8"/>
      <c r="G96" s="19">
        <v>0</v>
      </c>
      <c r="H96" s="8"/>
      <c r="I96" s="7">
        <v>0</v>
      </c>
      <c r="J96" s="8"/>
      <c r="K96" s="7">
        <v>0</v>
      </c>
      <c r="L96" s="8"/>
      <c r="M96" s="7">
        <v>0</v>
      </c>
      <c r="N96" s="8"/>
      <c r="O96" s="7">
        <v>0</v>
      </c>
      <c r="P96" s="8"/>
      <c r="Q96" s="7">
        <v>0</v>
      </c>
      <c r="R96" s="8"/>
      <c r="S96" s="7">
        <v>0</v>
      </c>
      <c r="T96" s="8"/>
      <c r="U96" s="7">
        <v>0</v>
      </c>
      <c r="V96" s="8"/>
      <c r="W96" s="7">
        <v>0</v>
      </c>
      <c r="X96" s="8"/>
      <c r="Y96" s="7">
        <v>0</v>
      </c>
      <c r="Z96" s="8"/>
      <c r="AA96" s="7">
        <v>0</v>
      </c>
      <c r="AB96" s="8"/>
      <c r="AC96" s="7">
        <v>0</v>
      </c>
      <c r="AD96" s="8"/>
      <c r="AE96" s="7">
        <v>0</v>
      </c>
      <c r="AF96" s="8"/>
      <c r="AG96" s="20">
        <f t="shared" si="6"/>
        <v>0</v>
      </c>
      <c r="AH96" s="21">
        <f t="shared" si="7"/>
        <v>0</v>
      </c>
      <c r="AI96" s="22">
        <f t="shared" si="8"/>
        <v>0</v>
      </c>
    </row>
    <row r="97" spans="3:35">
      <c r="C97" s="94" t="s">
        <v>274</v>
      </c>
      <c r="D97" s="92" t="s">
        <v>390</v>
      </c>
      <c r="E97" s="7">
        <v>0</v>
      </c>
      <c r="F97" s="8"/>
      <c r="G97" s="19">
        <v>0</v>
      </c>
      <c r="H97" s="8"/>
      <c r="I97" s="7">
        <v>0</v>
      </c>
      <c r="J97" s="8"/>
      <c r="K97" s="7">
        <v>0</v>
      </c>
      <c r="L97" s="8"/>
      <c r="M97" s="7">
        <v>0</v>
      </c>
      <c r="N97" s="8"/>
      <c r="O97" s="7">
        <v>0</v>
      </c>
      <c r="P97" s="8"/>
      <c r="Q97" s="7">
        <v>0</v>
      </c>
      <c r="R97" s="8"/>
      <c r="S97" s="7">
        <v>0</v>
      </c>
      <c r="T97" s="8"/>
      <c r="U97" s="7">
        <v>0</v>
      </c>
      <c r="V97" s="8"/>
      <c r="W97" s="7">
        <v>0</v>
      </c>
      <c r="X97" s="8"/>
      <c r="Y97" s="7">
        <v>0</v>
      </c>
      <c r="Z97" s="8"/>
      <c r="AA97" s="7">
        <v>0</v>
      </c>
      <c r="AB97" s="8"/>
      <c r="AC97" s="7">
        <v>0</v>
      </c>
      <c r="AD97" s="8"/>
      <c r="AE97" s="7">
        <v>0</v>
      </c>
      <c r="AF97" s="8"/>
      <c r="AG97" s="20">
        <f t="shared" si="6"/>
        <v>0</v>
      </c>
      <c r="AH97" s="21">
        <f t="shared" si="7"/>
        <v>0</v>
      </c>
      <c r="AI97" s="22">
        <f t="shared" si="8"/>
        <v>0</v>
      </c>
    </row>
    <row r="98" spans="3:35">
      <c r="C98" s="94" t="s">
        <v>276</v>
      </c>
      <c r="D98" s="92" t="s">
        <v>391</v>
      </c>
      <c r="E98" s="7">
        <v>0</v>
      </c>
      <c r="F98" s="8"/>
      <c r="G98" s="19">
        <v>0</v>
      </c>
      <c r="H98" s="8"/>
      <c r="I98" s="7">
        <v>0</v>
      </c>
      <c r="J98" s="8"/>
      <c r="K98" s="7">
        <v>0</v>
      </c>
      <c r="L98" s="8"/>
      <c r="M98" s="7">
        <v>0</v>
      </c>
      <c r="N98" s="8"/>
      <c r="O98" s="7">
        <v>0</v>
      </c>
      <c r="P98" s="8"/>
      <c r="Q98" s="7">
        <v>0</v>
      </c>
      <c r="R98" s="8"/>
      <c r="S98" s="7">
        <v>0</v>
      </c>
      <c r="T98" s="8"/>
      <c r="U98" s="7">
        <v>0</v>
      </c>
      <c r="V98" s="8"/>
      <c r="W98" s="7">
        <v>0</v>
      </c>
      <c r="X98" s="8"/>
      <c r="Y98" s="7">
        <v>0</v>
      </c>
      <c r="Z98" s="8"/>
      <c r="AA98" s="7">
        <v>0</v>
      </c>
      <c r="AB98" s="8"/>
      <c r="AC98" s="7">
        <v>0</v>
      </c>
      <c r="AD98" s="8"/>
      <c r="AE98" s="7">
        <v>0</v>
      </c>
      <c r="AF98" s="8"/>
      <c r="AG98" s="20">
        <f t="shared" si="6"/>
        <v>0</v>
      </c>
      <c r="AH98" s="21">
        <f t="shared" si="7"/>
        <v>0</v>
      </c>
      <c r="AI98" s="22">
        <f t="shared" si="8"/>
        <v>0</v>
      </c>
    </row>
    <row r="99" spans="3:35">
      <c r="C99" s="94" t="s">
        <v>278</v>
      </c>
      <c r="D99" s="92" t="s">
        <v>392</v>
      </c>
      <c r="E99" s="7">
        <v>0</v>
      </c>
      <c r="F99" s="8"/>
      <c r="G99" s="19">
        <v>0</v>
      </c>
      <c r="H99" s="8"/>
      <c r="I99" s="7">
        <v>0</v>
      </c>
      <c r="J99" s="8"/>
      <c r="K99" s="7">
        <v>0</v>
      </c>
      <c r="L99" s="8"/>
      <c r="M99" s="7">
        <v>0</v>
      </c>
      <c r="N99" s="8"/>
      <c r="O99" s="7">
        <v>0</v>
      </c>
      <c r="P99" s="8"/>
      <c r="Q99" s="7">
        <v>0</v>
      </c>
      <c r="R99" s="8"/>
      <c r="S99" s="7">
        <v>0</v>
      </c>
      <c r="T99" s="8"/>
      <c r="U99" s="7">
        <v>0</v>
      </c>
      <c r="V99" s="8"/>
      <c r="W99" s="7">
        <v>0</v>
      </c>
      <c r="X99" s="8"/>
      <c r="Y99" s="7">
        <v>0</v>
      </c>
      <c r="Z99" s="8"/>
      <c r="AA99" s="7">
        <v>0</v>
      </c>
      <c r="AB99" s="8"/>
      <c r="AC99" s="7">
        <v>0</v>
      </c>
      <c r="AD99" s="8"/>
      <c r="AE99" s="7">
        <v>0</v>
      </c>
      <c r="AF99" s="8"/>
      <c r="AG99" s="20">
        <f t="shared" si="6"/>
        <v>0</v>
      </c>
      <c r="AH99" s="21">
        <f t="shared" si="7"/>
        <v>0</v>
      </c>
      <c r="AI99" s="22">
        <f t="shared" si="8"/>
        <v>0</v>
      </c>
    </row>
    <row r="100" spans="3:35">
      <c r="C100" s="94" t="s">
        <v>280</v>
      </c>
      <c r="D100" s="92" t="s">
        <v>393</v>
      </c>
      <c r="E100" s="7">
        <v>0</v>
      </c>
      <c r="F100" s="8"/>
      <c r="G100" s="19">
        <v>0</v>
      </c>
      <c r="H100" s="8"/>
      <c r="I100" s="7">
        <v>0</v>
      </c>
      <c r="J100" s="8"/>
      <c r="K100" s="7">
        <v>0</v>
      </c>
      <c r="L100" s="8"/>
      <c r="M100" s="7">
        <v>0</v>
      </c>
      <c r="N100" s="8"/>
      <c r="O100" s="7">
        <v>0</v>
      </c>
      <c r="P100" s="8"/>
      <c r="Q100" s="7">
        <v>0</v>
      </c>
      <c r="R100" s="8"/>
      <c r="S100" s="7">
        <v>0</v>
      </c>
      <c r="T100" s="8"/>
      <c r="U100" s="7">
        <v>0</v>
      </c>
      <c r="V100" s="8"/>
      <c r="W100" s="7">
        <v>0</v>
      </c>
      <c r="X100" s="8"/>
      <c r="Y100" s="7">
        <v>500</v>
      </c>
      <c r="Z100" s="8"/>
      <c r="AA100" s="7">
        <v>0</v>
      </c>
      <c r="AB100" s="8"/>
      <c r="AC100" s="7">
        <v>5000</v>
      </c>
      <c r="AD100" s="8"/>
      <c r="AE100" s="7">
        <v>0</v>
      </c>
      <c r="AF100" s="8"/>
      <c r="AG100" s="20">
        <f t="shared" si="6"/>
        <v>5500</v>
      </c>
      <c r="AH100" s="21">
        <f t="shared" si="7"/>
        <v>0</v>
      </c>
      <c r="AI100" s="22">
        <f t="shared" si="8"/>
        <v>5500</v>
      </c>
    </row>
    <row r="101" spans="3:35">
      <c r="C101" s="94" t="s">
        <v>282</v>
      </c>
      <c r="D101" s="92" t="s">
        <v>394</v>
      </c>
      <c r="E101" s="7">
        <v>0</v>
      </c>
      <c r="F101" s="8"/>
      <c r="G101" s="19">
        <v>0</v>
      </c>
      <c r="H101" s="8"/>
      <c r="I101" s="7">
        <v>0</v>
      </c>
      <c r="J101" s="8"/>
      <c r="K101" s="7">
        <v>0</v>
      </c>
      <c r="L101" s="8"/>
      <c r="M101" s="7">
        <v>0</v>
      </c>
      <c r="N101" s="8"/>
      <c r="O101" s="7">
        <v>0</v>
      </c>
      <c r="P101" s="8"/>
      <c r="Q101" s="7">
        <v>0</v>
      </c>
      <c r="R101" s="8"/>
      <c r="S101" s="7">
        <v>0</v>
      </c>
      <c r="T101" s="8"/>
      <c r="U101" s="7">
        <v>0</v>
      </c>
      <c r="V101" s="8"/>
      <c r="W101" s="7">
        <v>0</v>
      </c>
      <c r="X101" s="8"/>
      <c r="Y101" s="7">
        <v>0</v>
      </c>
      <c r="Z101" s="8"/>
      <c r="AA101" s="7">
        <v>0</v>
      </c>
      <c r="AB101" s="8"/>
      <c r="AC101" s="7">
        <v>0</v>
      </c>
      <c r="AD101" s="8"/>
      <c r="AE101" s="7">
        <v>0</v>
      </c>
      <c r="AF101" s="8"/>
      <c r="AG101" s="20">
        <f t="shared" si="6"/>
        <v>0</v>
      </c>
      <c r="AH101" s="21">
        <f t="shared" si="7"/>
        <v>0</v>
      </c>
      <c r="AI101" s="22">
        <f t="shared" si="8"/>
        <v>0</v>
      </c>
    </row>
    <row r="102" spans="3:35">
      <c r="C102" s="94" t="s">
        <v>284</v>
      </c>
      <c r="D102" s="92" t="s">
        <v>395</v>
      </c>
      <c r="E102" s="7">
        <v>0</v>
      </c>
      <c r="F102" s="8"/>
      <c r="G102" s="19">
        <v>0</v>
      </c>
      <c r="H102" s="8"/>
      <c r="I102" s="7">
        <v>0</v>
      </c>
      <c r="J102" s="8"/>
      <c r="K102" s="7">
        <v>0</v>
      </c>
      <c r="L102" s="8"/>
      <c r="M102" s="7">
        <v>0</v>
      </c>
      <c r="N102" s="8"/>
      <c r="O102" s="7">
        <v>0</v>
      </c>
      <c r="P102" s="8"/>
      <c r="Q102" s="7">
        <v>0</v>
      </c>
      <c r="R102" s="8"/>
      <c r="S102" s="7">
        <v>0</v>
      </c>
      <c r="T102" s="8"/>
      <c r="U102" s="7">
        <v>0</v>
      </c>
      <c r="V102" s="8"/>
      <c r="W102" s="7">
        <v>0</v>
      </c>
      <c r="X102" s="8"/>
      <c r="Y102" s="7">
        <v>0</v>
      </c>
      <c r="Z102" s="8"/>
      <c r="AA102" s="7">
        <v>0</v>
      </c>
      <c r="AB102" s="8"/>
      <c r="AC102" s="7">
        <v>0</v>
      </c>
      <c r="AD102" s="8"/>
      <c r="AE102" s="7">
        <v>0</v>
      </c>
      <c r="AF102" s="8"/>
      <c r="AG102" s="20">
        <f t="shared" si="6"/>
        <v>0</v>
      </c>
      <c r="AH102" s="21">
        <f t="shared" si="7"/>
        <v>0</v>
      </c>
      <c r="AI102" s="22">
        <f t="shared" si="8"/>
        <v>0</v>
      </c>
    </row>
    <row r="103" spans="3:35">
      <c r="C103" s="94" t="s">
        <v>286</v>
      </c>
      <c r="D103" s="92" t="s">
        <v>396</v>
      </c>
      <c r="E103" s="7">
        <v>0</v>
      </c>
      <c r="F103" s="8"/>
      <c r="G103" s="19">
        <v>0</v>
      </c>
      <c r="H103" s="8"/>
      <c r="I103" s="7">
        <v>0</v>
      </c>
      <c r="J103" s="8"/>
      <c r="K103" s="7">
        <v>0</v>
      </c>
      <c r="L103" s="8"/>
      <c r="M103" s="7">
        <v>0</v>
      </c>
      <c r="N103" s="8"/>
      <c r="O103" s="7">
        <v>0</v>
      </c>
      <c r="P103" s="8"/>
      <c r="Q103" s="7">
        <v>0</v>
      </c>
      <c r="R103" s="8"/>
      <c r="S103" s="7">
        <v>0</v>
      </c>
      <c r="T103" s="8"/>
      <c r="U103" s="7">
        <v>0</v>
      </c>
      <c r="V103" s="8"/>
      <c r="W103" s="7">
        <v>0</v>
      </c>
      <c r="X103" s="8"/>
      <c r="Y103" s="7">
        <v>0</v>
      </c>
      <c r="Z103" s="8"/>
      <c r="AA103" s="7">
        <v>0</v>
      </c>
      <c r="AB103" s="8"/>
      <c r="AC103" s="7">
        <v>0</v>
      </c>
      <c r="AD103" s="8"/>
      <c r="AE103" s="7">
        <v>0</v>
      </c>
      <c r="AF103" s="8"/>
      <c r="AG103" s="20">
        <f t="shared" si="6"/>
        <v>0</v>
      </c>
      <c r="AH103" s="21">
        <f t="shared" si="7"/>
        <v>0</v>
      </c>
      <c r="AI103" s="22">
        <f t="shared" si="8"/>
        <v>0</v>
      </c>
    </row>
    <row r="104" spans="3:35">
      <c r="C104" s="94" t="s">
        <v>288</v>
      </c>
      <c r="D104" s="92" t="s">
        <v>397</v>
      </c>
      <c r="E104" s="7">
        <v>0</v>
      </c>
      <c r="F104" s="8"/>
      <c r="G104" s="19">
        <v>0</v>
      </c>
      <c r="H104" s="8"/>
      <c r="I104" s="7">
        <v>0</v>
      </c>
      <c r="J104" s="8"/>
      <c r="K104" s="7">
        <v>0</v>
      </c>
      <c r="L104" s="8"/>
      <c r="M104" s="7">
        <v>0</v>
      </c>
      <c r="N104" s="8"/>
      <c r="O104" s="7">
        <v>0</v>
      </c>
      <c r="P104" s="8"/>
      <c r="Q104" s="7">
        <v>0</v>
      </c>
      <c r="R104" s="8"/>
      <c r="S104" s="7">
        <v>0</v>
      </c>
      <c r="T104" s="8"/>
      <c r="U104" s="7">
        <v>0</v>
      </c>
      <c r="V104" s="8"/>
      <c r="W104" s="7">
        <v>0</v>
      </c>
      <c r="X104" s="8"/>
      <c r="Y104" s="7">
        <v>0</v>
      </c>
      <c r="Z104" s="8"/>
      <c r="AA104" s="7">
        <v>0</v>
      </c>
      <c r="AB104" s="8"/>
      <c r="AC104" s="7">
        <v>0</v>
      </c>
      <c r="AD104" s="8"/>
      <c r="AE104" s="7">
        <v>0</v>
      </c>
      <c r="AF104" s="8"/>
      <c r="AG104" s="20">
        <f t="shared" si="6"/>
        <v>0</v>
      </c>
      <c r="AH104" s="21">
        <f t="shared" si="7"/>
        <v>0</v>
      </c>
      <c r="AI104" s="22">
        <f t="shared" si="8"/>
        <v>0</v>
      </c>
    </row>
    <row r="105" spans="3:35">
      <c r="C105" s="94" t="s">
        <v>290</v>
      </c>
      <c r="D105" s="92" t="s">
        <v>398</v>
      </c>
      <c r="E105" s="7">
        <v>0</v>
      </c>
      <c r="F105" s="8"/>
      <c r="G105" s="19">
        <v>0</v>
      </c>
      <c r="H105" s="8"/>
      <c r="I105" s="7">
        <v>0</v>
      </c>
      <c r="J105" s="8"/>
      <c r="K105" s="7">
        <v>0</v>
      </c>
      <c r="L105" s="8"/>
      <c r="M105" s="7">
        <v>0</v>
      </c>
      <c r="N105" s="8"/>
      <c r="O105" s="7">
        <v>0</v>
      </c>
      <c r="P105" s="8"/>
      <c r="Q105" s="7">
        <v>0</v>
      </c>
      <c r="R105" s="8"/>
      <c r="S105" s="7">
        <v>0</v>
      </c>
      <c r="T105" s="8"/>
      <c r="U105" s="7">
        <v>0</v>
      </c>
      <c r="V105" s="8"/>
      <c r="W105" s="7">
        <v>0</v>
      </c>
      <c r="X105" s="8"/>
      <c r="Y105" s="7">
        <v>0</v>
      </c>
      <c r="Z105" s="8"/>
      <c r="AA105" s="7">
        <v>0</v>
      </c>
      <c r="AB105" s="8"/>
      <c r="AC105" s="7">
        <v>0</v>
      </c>
      <c r="AD105" s="8"/>
      <c r="AE105" s="7">
        <v>0</v>
      </c>
      <c r="AF105" s="8"/>
      <c r="AG105" s="20">
        <f t="shared" si="6"/>
        <v>0</v>
      </c>
      <c r="AH105" s="21">
        <f t="shared" si="7"/>
        <v>0</v>
      </c>
      <c r="AI105" s="22">
        <f t="shared" si="8"/>
        <v>0</v>
      </c>
    </row>
    <row r="106" spans="3:35">
      <c r="C106" s="94" t="s">
        <v>292</v>
      </c>
      <c r="D106" s="92" t="s">
        <v>399</v>
      </c>
      <c r="E106" s="7">
        <v>0</v>
      </c>
      <c r="F106" s="8"/>
      <c r="G106" s="19">
        <v>0</v>
      </c>
      <c r="H106" s="8"/>
      <c r="I106" s="7">
        <v>0</v>
      </c>
      <c r="J106" s="8"/>
      <c r="K106" s="7">
        <v>0</v>
      </c>
      <c r="L106" s="8"/>
      <c r="M106" s="7">
        <v>0</v>
      </c>
      <c r="N106" s="8"/>
      <c r="O106" s="7">
        <v>0</v>
      </c>
      <c r="P106" s="8"/>
      <c r="Q106" s="7">
        <v>0</v>
      </c>
      <c r="R106" s="8"/>
      <c r="S106" s="7">
        <v>0</v>
      </c>
      <c r="T106" s="8"/>
      <c r="U106" s="7">
        <v>0</v>
      </c>
      <c r="V106" s="8"/>
      <c r="W106" s="7">
        <v>0</v>
      </c>
      <c r="X106" s="8"/>
      <c r="Y106" s="7">
        <v>0</v>
      </c>
      <c r="Z106" s="8"/>
      <c r="AA106" s="7">
        <v>0</v>
      </c>
      <c r="AB106" s="8"/>
      <c r="AC106" s="7">
        <v>0</v>
      </c>
      <c r="AD106" s="8"/>
      <c r="AE106" s="7">
        <v>0</v>
      </c>
      <c r="AF106" s="8"/>
      <c r="AG106" s="20">
        <f t="shared" si="6"/>
        <v>0</v>
      </c>
      <c r="AH106" s="21">
        <f t="shared" si="7"/>
        <v>0</v>
      </c>
      <c r="AI106" s="22">
        <f>AG106-AH106</f>
        <v>0</v>
      </c>
    </row>
    <row r="107" spans="3:35">
      <c r="C107" s="94" t="s">
        <v>424</v>
      </c>
      <c r="D107" s="82" t="s">
        <v>425</v>
      </c>
      <c r="E107" s="7">
        <v>0</v>
      </c>
      <c r="F107" s="8"/>
      <c r="G107" s="19">
        <v>0</v>
      </c>
      <c r="H107" s="8"/>
      <c r="I107" s="7">
        <v>0</v>
      </c>
      <c r="J107" s="8"/>
      <c r="K107" s="7">
        <v>0</v>
      </c>
      <c r="L107" s="8"/>
      <c r="M107" s="7">
        <v>0</v>
      </c>
      <c r="N107" s="8"/>
      <c r="O107" s="7">
        <v>0</v>
      </c>
      <c r="P107" s="8"/>
      <c r="Q107" s="7">
        <v>0</v>
      </c>
      <c r="R107" s="8"/>
      <c r="S107" s="7">
        <v>0</v>
      </c>
      <c r="T107" s="8"/>
      <c r="U107" s="7">
        <v>0</v>
      </c>
      <c r="V107" s="8"/>
      <c r="W107" s="7">
        <v>0</v>
      </c>
      <c r="X107" s="8"/>
      <c r="Y107" s="7">
        <v>0</v>
      </c>
      <c r="Z107" s="8"/>
      <c r="AA107" s="7">
        <v>0</v>
      </c>
      <c r="AB107" s="8"/>
      <c r="AC107" s="7">
        <v>0</v>
      </c>
      <c r="AD107" s="8"/>
      <c r="AE107" s="7">
        <v>0</v>
      </c>
      <c r="AF107" s="8"/>
      <c r="AG107" s="20">
        <f t="shared" si="6"/>
        <v>0</v>
      </c>
      <c r="AH107" s="21">
        <f t="shared" si="7"/>
        <v>0</v>
      </c>
      <c r="AI107" s="22">
        <f t="shared" si="8"/>
        <v>0</v>
      </c>
    </row>
    <row r="108" spans="3:35" ht="15.75" thickBot="1">
      <c r="C108" s="160" t="s">
        <v>426</v>
      </c>
      <c r="D108" s="160"/>
      <c r="E108" s="162">
        <f t="shared" ref="E108:AI108" si="9">SUM(E26:E107)</f>
        <v>42003</v>
      </c>
      <c r="F108" s="162">
        <f t="shared" si="9"/>
        <v>0</v>
      </c>
      <c r="G108" s="162">
        <f t="shared" si="9"/>
        <v>7000</v>
      </c>
      <c r="H108" s="162">
        <f t="shared" si="9"/>
        <v>0</v>
      </c>
      <c r="I108" s="162">
        <f t="shared" si="9"/>
        <v>0</v>
      </c>
      <c r="J108" s="162">
        <f t="shared" si="9"/>
        <v>0</v>
      </c>
      <c r="K108" s="162">
        <f t="shared" si="9"/>
        <v>8115</v>
      </c>
      <c r="L108" s="162">
        <f t="shared" si="9"/>
        <v>0</v>
      </c>
      <c r="M108" s="162">
        <f t="shared" si="9"/>
        <v>10000.000000000002</v>
      </c>
      <c r="N108" s="162">
        <f t="shared" si="9"/>
        <v>0</v>
      </c>
      <c r="O108" s="162">
        <f t="shared" si="9"/>
        <v>20000.000000000004</v>
      </c>
      <c r="P108" s="162">
        <f t="shared" si="9"/>
        <v>0</v>
      </c>
      <c r="Q108" s="162">
        <f t="shared" si="9"/>
        <v>500</v>
      </c>
      <c r="R108" s="162">
        <f t="shared" si="9"/>
        <v>0</v>
      </c>
      <c r="S108" s="162">
        <f t="shared" si="9"/>
        <v>5336</v>
      </c>
      <c r="T108" s="162">
        <f t="shared" si="9"/>
        <v>0</v>
      </c>
      <c r="U108" s="162">
        <f t="shared" si="9"/>
        <v>3000</v>
      </c>
      <c r="V108" s="162">
        <f t="shared" si="9"/>
        <v>0</v>
      </c>
      <c r="W108" s="162">
        <f t="shared" si="9"/>
        <v>39577.000000000007</v>
      </c>
      <c r="X108" s="162">
        <f t="shared" si="9"/>
        <v>0</v>
      </c>
      <c r="Y108" s="162">
        <f>SUM(Y26:Y107)</f>
        <v>500</v>
      </c>
      <c r="Z108" s="162">
        <f>SUM(Z26:Z107)</f>
        <v>0</v>
      </c>
      <c r="AA108" s="162">
        <f>SUM(AA26:AA107)</f>
        <v>4000</v>
      </c>
      <c r="AB108" s="162">
        <f>SUM(AB26:AB107)</f>
        <v>0</v>
      </c>
      <c r="AC108" s="162">
        <f t="shared" si="9"/>
        <v>5000</v>
      </c>
      <c r="AD108" s="162">
        <f t="shared" si="9"/>
        <v>0</v>
      </c>
      <c r="AE108" s="162">
        <f t="shared" si="9"/>
        <v>0</v>
      </c>
      <c r="AF108" s="162">
        <f t="shared" si="9"/>
        <v>0</v>
      </c>
      <c r="AG108" s="187">
        <f t="shared" si="9"/>
        <v>145031</v>
      </c>
      <c r="AH108" s="191">
        <f t="shared" si="9"/>
        <v>0</v>
      </c>
      <c r="AI108" s="189">
        <f t="shared" si="9"/>
        <v>145031</v>
      </c>
    </row>
    <row r="109" spans="3:35" ht="16.5" thickTop="1" thickBot="1">
      <c r="C109" s="161"/>
      <c r="D109" s="161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88"/>
      <c r="AH109" s="192"/>
      <c r="AI109" s="190"/>
    </row>
    <row r="110" spans="3:35" ht="15.75" thickTop="1">
      <c r="E110" s="18"/>
    </row>
    <row r="111" spans="3:35">
      <c r="E111" s="18"/>
    </row>
    <row r="112" spans="3:35">
      <c r="E112" s="18"/>
    </row>
    <row r="113" spans="3:35" ht="15.75" thickBot="1">
      <c r="C113" s="237" t="s">
        <v>467</v>
      </c>
      <c r="D113" s="237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4" t="s">
        <v>317</v>
      </c>
      <c r="AH113" s="114">
        <f>F113+H113+L113+N113+P113+T113+V113+X113</f>
        <v>0</v>
      </c>
    </row>
    <row r="114" spans="3:35" ht="15.75" thickTop="1">
      <c r="E114" s="18"/>
    </row>
    <row r="115" spans="3:35">
      <c r="E115" s="18"/>
    </row>
    <row r="116" spans="3:35">
      <c r="E116" s="18"/>
    </row>
    <row r="117" spans="3:35">
      <c r="E117" s="18"/>
    </row>
    <row r="118" spans="3:35">
      <c r="E118" s="18"/>
    </row>
    <row r="119" spans="3:35">
      <c r="C119" s="193" t="s">
        <v>427</v>
      </c>
      <c r="D119" s="193"/>
      <c r="E119" s="162">
        <f t="shared" ref="E119:AH119" si="10">E20-E108</f>
        <v>0</v>
      </c>
      <c r="F119" s="162">
        <f>F20-F108+F113</f>
        <v>0</v>
      </c>
      <c r="G119" s="162">
        <f t="shared" si="10"/>
        <v>0</v>
      </c>
      <c r="H119" s="162">
        <f>H20-H108+H113</f>
        <v>0</v>
      </c>
      <c r="I119" s="162">
        <f t="shared" si="10"/>
        <v>0</v>
      </c>
      <c r="J119" s="162">
        <f t="shared" si="10"/>
        <v>0</v>
      </c>
      <c r="K119" s="162">
        <f t="shared" si="10"/>
        <v>0</v>
      </c>
      <c r="L119" s="162">
        <f>L20-L108+L113</f>
        <v>0</v>
      </c>
      <c r="M119" s="162">
        <f t="shared" si="10"/>
        <v>0</v>
      </c>
      <c r="N119" s="162">
        <f>N20-N108+N113</f>
        <v>0</v>
      </c>
      <c r="O119" s="162">
        <f t="shared" si="10"/>
        <v>0</v>
      </c>
      <c r="P119" s="162">
        <f>P20-P108+P113</f>
        <v>0</v>
      </c>
      <c r="Q119" s="162">
        <f t="shared" si="10"/>
        <v>0</v>
      </c>
      <c r="R119" s="162">
        <f t="shared" si="10"/>
        <v>0</v>
      </c>
      <c r="S119" s="162">
        <f t="shared" si="10"/>
        <v>0</v>
      </c>
      <c r="T119" s="162">
        <f>T20-T108+T113</f>
        <v>0</v>
      </c>
      <c r="U119" s="162">
        <f t="shared" si="10"/>
        <v>0</v>
      </c>
      <c r="V119" s="162">
        <f>V20-V108+V113</f>
        <v>0</v>
      </c>
      <c r="W119" s="162">
        <f t="shared" si="10"/>
        <v>0</v>
      </c>
      <c r="X119" s="162">
        <f>X20-X108+X113</f>
        <v>0</v>
      </c>
      <c r="Y119" s="162">
        <f>Y20-Y108</f>
        <v>0</v>
      </c>
      <c r="Z119" s="162">
        <f>Z20-Z108+Z113</f>
        <v>0</v>
      </c>
      <c r="AA119" s="162">
        <f>AA20-AA108</f>
        <v>0</v>
      </c>
      <c r="AB119" s="162">
        <f>AB20-AB108+AB113</f>
        <v>0</v>
      </c>
      <c r="AC119" s="162">
        <f t="shared" si="10"/>
        <v>0</v>
      </c>
      <c r="AD119" s="162">
        <f t="shared" si="10"/>
        <v>0</v>
      </c>
      <c r="AE119" s="162">
        <f t="shared" si="10"/>
        <v>0</v>
      </c>
      <c r="AF119" s="162">
        <f t="shared" si="10"/>
        <v>0</v>
      </c>
      <c r="AG119" s="197">
        <f>AG20-AG108</f>
        <v>0</v>
      </c>
      <c r="AH119" s="195">
        <f t="shared" si="10"/>
        <v>0</v>
      </c>
      <c r="AI119" s="251"/>
    </row>
    <row r="120" spans="3:35" ht="15.75" thickBot="1">
      <c r="C120" s="194"/>
      <c r="D120" s="194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98"/>
      <c r="AH120" s="196"/>
      <c r="AI120" s="251"/>
    </row>
    <row r="121" spans="3:35" ht="15.75" thickTop="1"/>
  </sheetData>
  <mergeCells count="160">
    <mergeCell ref="AA8:AB9"/>
    <mergeCell ref="AA10:AA11"/>
    <mergeCell ref="AB10:AB11"/>
    <mergeCell ref="AA20:AA21"/>
    <mergeCell ref="AB20:AB21"/>
    <mergeCell ref="AA108:AA109"/>
    <mergeCell ref="AB108:AB109"/>
    <mergeCell ref="AA119:AA120"/>
    <mergeCell ref="AB119:AB120"/>
    <mergeCell ref="Y8:Z9"/>
    <mergeCell ref="Y10:Y11"/>
    <mergeCell ref="Z10:Z11"/>
    <mergeCell ref="Y20:Y21"/>
    <mergeCell ref="Z20:Z21"/>
    <mergeCell ref="Y108:Y109"/>
    <mergeCell ref="Z108:Z109"/>
    <mergeCell ref="Y119:Y120"/>
    <mergeCell ref="Z119:Z120"/>
    <mergeCell ref="G119:G120"/>
    <mergeCell ref="H119:H120"/>
    <mergeCell ref="I119:I120"/>
    <mergeCell ref="J119:J120"/>
    <mergeCell ref="K119:K120"/>
    <mergeCell ref="L119:L120"/>
    <mergeCell ref="C113:D113"/>
    <mergeCell ref="U108:U109"/>
    <mergeCell ref="W108:W109"/>
    <mergeCell ref="U119:U120"/>
    <mergeCell ref="V119:V120"/>
    <mergeCell ref="W119:W120"/>
    <mergeCell ref="M119:M120"/>
    <mergeCell ref="N119:N120"/>
    <mergeCell ref="O119:O120"/>
    <mergeCell ref="P119:P120"/>
    <mergeCell ref="Q119:Q120"/>
    <mergeCell ref="R119:R120"/>
    <mergeCell ref="C119:D120"/>
    <mergeCell ref="E119:E120"/>
    <mergeCell ref="F119:F120"/>
    <mergeCell ref="B2:AI5"/>
    <mergeCell ref="AE6:AF7"/>
    <mergeCell ref="AE8:AF9"/>
    <mergeCell ref="AE10:AE11"/>
    <mergeCell ref="AF10:AF11"/>
    <mergeCell ref="W8:X9"/>
    <mergeCell ref="AC8:AD9"/>
    <mergeCell ref="G8:H9"/>
    <mergeCell ref="I8:J9"/>
    <mergeCell ref="K8:L9"/>
    <mergeCell ref="M8:N9"/>
    <mergeCell ref="O8:P9"/>
    <mergeCell ref="Q8:R9"/>
    <mergeCell ref="C6:D7"/>
    <mergeCell ref="E6:F7"/>
    <mergeCell ref="AG6:AI9"/>
    <mergeCell ref="C8:D9"/>
    <mergeCell ref="E8:F9"/>
    <mergeCell ref="E10:E11"/>
    <mergeCell ref="F10:F11"/>
    <mergeCell ref="AG10:AG11"/>
    <mergeCell ref="AH10:AH11"/>
    <mergeCell ref="AI10:AI11"/>
    <mergeCell ref="S6:T7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H119:AH120"/>
    <mergeCell ref="AI119:AI120"/>
    <mergeCell ref="G108:G109"/>
    <mergeCell ref="H108:H109"/>
    <mergeCell ref="I108:I109"/>
    <mergeCell ref="J108:J109"/>
    <mergeCell ref="X108:X109"/>
    <mergeCell ref="AC108:AC109"/>
    <mergeCell ref="AD108:AD109"/>
    <mergeCell ref="O108:O109"/>
    <mergeCell ref="P108:P109"/>
    <mergeCell ref="Q108:Q109"/>
    <mergeCell ref="R108:R109"/>
    <mergeCell ref="S108:S109"/>
    <mergeCell ref="T108:T109"/>
    <mergeCell ref="V108:V109"/>
    <mergeCell ref="AG119:AG120"/>
    <mergeCell ref="AC119:AC120"/>
    <mergeCell ref="AD119:AD120"/>
    <mergeCell ref="S119:S120"/>
    <mergeCell ref="T119:T120"/>
    <mergeCell ref="AE119:AE120"/>
    <mergeCell ref="AF119:AF120"/>
    <mergeCell ref="X119:X120"/>
    <mergeCell ref="U6:V7"/>
    <mergeCell ref="W6:X7"/>
    <mergeCell ref="AC6:AD7"/>
    <mergeCell ref="G6:H7"/>
    <mergeCell ref="I6:J7"/>
    <mergeCell ref="K6:L7"/>
    <mergeCell ref="M6:N7"/>
    <mergeCell ref="O6:P7"/>
    <mergeCell ref="Q6:R7"/>
    <mergeCell ref="Y6:Z7"/>
    <mergeCell ref="AA6:AB7"/>
    <mergeCell ref="K10:K11"/>
    <mergeCell ref="L10:L11"/>
    <mergeCell ref="S8:T9"/>
    <mergeCell ref="U8:V9"/>
    <mergeCell ref="G10:G11"/>
    <mergeCell ref="H10:H11"/>
    <mergeCell ref="I10:I11"/>
    <mergeCell ref="C20:D21"/>
    <mergeCell ref="E20:E21"/>
    <mergeCell ref="F20:F21"/>
    <mergeCell ref="J20:J21"/>
    <mergeCell ref="K20:K21"/>
    <mergeCell ref="L20:L21"/>
    <mergeCell ref="J10:J11"/>
    <mergeCell ref="S20:S21"/>
    <mergeCell ref="T20:T21"/>
    <mergeCell ref="U20:U21"/>
    <mergeCell ref="V20:V21"/>
    <mergeCell ref="M20:M21"/>
    <mergeCell ref="N20:N21"/>
    <mergeCell ref="O20:O21"/>
    <mergeCell ref="P20:P21"/>
    <mergeCell ref="Q20:Q21"/>
    <mergeCell ref="R20:R21"/>
    <mergeCell ref="AG20:AG21"/>
    <mergeCell ref="AH20:AH21"/>
    <mergeCell ref="AI20:AI21"/>
    <mergeCell ref="C108:D109"/>
    <mergeCell ref="E108:E109"/>
    <mergeCell ref="F108:F109"/>
    <mergeCell ref="AG108:AG109"/>
    <mergeCell ref="AH108:AH109"/>
    <mergeCell ref="K108:K109"/>
    <mergeCell ref="L108:L109"/>
    <mergeCell ref="M108:M109"/>
    <mergeCell ref="N108:N109"/>
    <mergeCell ref="AI108:AI109"/>
    <mergeCell ref="AD20:AD21"/>
    <mergeCell ref="AE20:AE21"/>
    <mergeCell ref="AF20:AF21"/>
    <mergeCell ref="AE108:AE109"/>
    <mergeCell ref="AF108:AF109"/>
    <mergeCell ref="G20:G21"/>
    <mergeCell ref="H20:H21"/>
    <mergeCell ref="I20:I21"/>
    <mergeCell ref="AC20:AC21"/>
    <mergeCell ref="W20:W21"/>
    <mergeCell ref="X20:X21"/>
  </mergeCells>
  <phoneticPr fontId="17" type="noConversion"/>
  <conditionalFormatting sqref="F26:F107 AD26:AD107 H26:H107 P26:P107 X26:X107 Z26:Z107">
    <cfRule type="expression" dxfId="9" priority="17">
      <formula>F26&gt;E26</formula>
    </cfRule>
  </conditionalFormatting>
  <conditionalFormatting sqref="J26:J107">
    <cfRule type="expression" dxfId="8" priority="15">
      <formula>J26&gt;I26</formula>
    </cfRule>
  </conditionalFormatting>
  <conditionalFormatting sqref="L26:L107">
    <cfRule type="expression" dxfId="7" priority="14">
      <formula>L26&gt;K26</formula>
    </cfRule>
  </conditionalFormatting>
  <conditionalFormatting sqref="N26:N107">
    <cfRule type="expression" dxfId="6" priority="13">
      <formula>N26&gt;M26</formula>
    </cfRule>
  </conditionalFormatting>
  <conditionalFormatting sqref="N26:N107">
    <cfRule type="expression" dxfId="5" priority="12">
      <formula>N26&gt;M26</formula>
    </cfRule>
  </conditionalFormatting>
  <conditionalFormatting sqref="R26:R107">
    <cfRule type="expression" dxfId="4" priority="10">
      <formula>R26&gt;Q26</formula>
    </cfRule>
  </conditionalFormatting>
  <conditionalFormatting sqref="T26:T107">
    <cfRule type="expression" dxfId="3" priority="9">
      <formula>T26&gt;S26</formula>
    </cfRule>
  </conditionalFormatting>
  <conditionalFormatting sqref="V26:V107">
    <cfRule type="expression" dxfId="2" priority="8">
      <formula>V26&gt;U26</formula>
    </cfRule>
  </conditionalFormatting>
  <conditionalFormatting sqref="AF26:AF107">
    <cfRule type="expression" dxfId="1" priority="5">
      <formula>AF26&gt;AE26</formula>
    </cfRule>
  </conditionalFormatting>
  <conditionalFormatting sqref="AB26:AB107">
    <cfRule type="expression" dxfId="0" priority="3">
      <formula>AB26&gt;AA26</formula>
    </cfRule>
  </conditionalFormatting>
  <pageMargins left="0.25" right="0.25" top="0.75" bottom="0.75" header="0.3" footer="0.3"/>
  <pageSetup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3686-BC56-4D08-925D-C069A073867A}">
  <sheetPr codeName="Sheet3">
    <tabColor theme="9" tint="0.79998168889431442"/>
    <pageSetUpPr fitToPage="1"/>
  </sheetPr>
  <dimension ref="A1:U115"/>
  <sheetViews>
    <sheetView tabSelected="1" workbookViewId="0">
      <pane xSplit="1" ySplit="2" topLeftCell="B102" activePane="bottomRight" state="frozen"/>
      <selection pane="bottomRight" activeCell="T13" sqref="T13"/>
      <selection pane="bottomLeft" activeCell="A3" sqref="A3"/>
      <selection pane="topRight" activeCell="B1" sqref="B1"/>
    </sheetView>
  </sheetViews>
  <sheetFormatPr defaultColWidth="9.140625" defaultRowHeight="12.75"/>
  <cols>
    <col min="1" max="1" width="18.28515625" style="82" customWidth="1"/>
    <col min="2" max="2" width="13" style="87" customWidth="1"/>
    <col min="3" max="3" width="9.5703125" style="87" bestFit="1" customWidth="1"/>
    <col min="4" max="4" width="9.42578125" style="87" bestFit="1" customWidth="1"/>
    <col min="5" max="5" width="9.5703125" style="87" bestFit="1" customWidth="1"/>
    <col min="6" max="6" width="12" style="87" bestFit="1" customWidth="1"/>
    <col min="7" max="7" width="9.5703125" style="87" bestFit="1" customWidth="1"/>
    <col min="8" max="8" width="10.85546875" style="87" bestFit="1" customWidth="1"/>
    <col min="9" max="9" width="12.42578125" style="87" customWidth="1"/>
    <col min="10" max="10" width="10.85546875" style="87" bestFit="1" customWidth="1"/>
    <col min="11" max="11" width="12.7109375" style="87" customWidth="1"/>
    <col min="12" max="12" width="9.42578125" style="87" bestFit="1" customWidth="1"/>
    <col min="13" max="13" width="9.5703125" style="87" bestFit="1" customWidth="1"/>
    <col min="14" max="14" width="12.28515625" style="87" bestFit="1" customWidth="1"/>
    <col min="15" max="15" width="10" style="87" customWidth="1"/>
    <col min="16" max="16" width="23.5703125" style="87" customWidth="1"/>
    <col min="17" max="17" width="13.85546875" style="87" customWidth="1"/>
    <col min="18" max="18" width="22.5703125" style="87" customWidth="1"/>
    <col min="19" max="16384" width="9.140625" style="29"/>
  </cols>
  <sheetData>
    <row r="1" spans="1:21" s="97" customFormat="1" ht="48" customHeight="1" thickBot="1">
      <c r="A1" s="95"/>
      <c r="B1" s="116" t="s">
        <v>0</v>
      </c>
      <c r="C1" s="117" t="s">
        <v>296</v>
      </c>
      <c r="D1" s="116" t="s">
        <v>297</v>
      </c>
      <c r="E1" s="117" t="s">
        <v>296</v>
      </c>
      <c r="F1" s="116" t="s">
        <v>298</v>
      </c>
      <c r="G1" s="117" t="s">
        <v>296</v>
      </c>
      <c r="H1" s="116" t="s">
        <v>299</v>
      </c>
      <c r="I1" s="117" t="s">
        <v>296</v>
      </c>
      <c r="J1" s="116" t="s">
        <v>4</v>
      </c>
      <c r="K1" s="117" t="s">
        <v>296</v>
      </c>
      <c r="L1" s="116" t="s">
        <v>5</v>
      </c>
      <c r="M1" s="117" t="s">
        <v>296</v>
      </c>
      <c r="N1" s="118" t="s">
        <v>300</v>
      </c>
      <c r="O1" s="117" t="s">
        <v>296</v>
      </c>
      <c r="P1" s="119" t="s">
        <v>301</v>
      </c>
      <c r="Q1" s="117" t="s">
        <v>302</v>
      </c>
      <c r="R1" s="116" t="s">
        <v>303</v>
      </c>
      <c r="S1" s="96"/>
      <c r="T1" s="96"/>
      <c r="U1" s="96"/>
    </row>
    <row r="2" spans="1:21" ht="36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/>
      <c r="T2"/>
      <c r="U2"/>
    </row>
    <row r="3" spans="1:21" ht="35.1" customHeight="1">
      <c r="A3" s="82" t="s">
        <v>304</v>
      </c>
      <c r="B3" s="87">
        <v>0</v>
      </c>
      <c r="C3" s="87">
        <v>0</v>
      </c>
      <c r="D3" s="87">
        <f>'Comm. &amp; Pers. Dev.'!O13</f>
        <v>311496.5</v>
      </c>
      <c r="E3" s="87">
        <f>'Comm. &amp; Pers. Dev.'!P13</f>
        <v>0</v>
      </c>
      <c r="F3" s="87">
        <f>Development!AC13</f>
        <v>344969</v>
      </c>
      <c r="G3" s="87">
        <f>Development!AD13</f>
        <v>0</v>
      </c>
      <c r="H3" s="87">
        <f>Energy!AK13</f>
        <v>3397338.9</v>
      </c>
      <c r="I3" s="87">
        <f>Energy!AL13</f>
        <v>0</v>
      </c>
      <c r="J3" s="87">
        <f>'Head Start'!Y13</f>
        <v>4446478.5199999996</v>
      </c>
      <c r="K3" s="87">
        <f>'Head Start'!Z13</f>
        <v>0</v>
      </c>
      <c r="L3" s="87">
        <f>Nutrition!AM14</f>
        <v>138778.18</v>
      </c>
      <c r="M3" s="87">
        <v>0</v>
      </c>
      <c r="N3" s="87">
        <f>Transporation!AG13</f>
        <v>22462</v>
      </c>
      <c r="O3" s="87">
        <f>Transporation!AH13</f>
        <v>0</v>
      </c>
      <c r="P3" s="88">
        <f>B3+D3+F3+H3+J3+L3+N3</f>
        <v>8661523.0999999996</v>
      </c>
      <c r="Q3" s="101">
        <f>C3+E3+I3+K3+M3+O3+G3</f>
        <v>0</v>
      </c>
      <c r="R3" s="87">
        <f>P3-Q3</f>
        <v>8661523.0999999996</v>
      </c>
      <c r="S3"/>
      <c r="T3"/>
      <c r="U3"/>
    </row>
    <row r="4" spans="1:21" ht="35.1" customHeight="1">
      <c r="A4" s="82" t="s">
        <v>305</v>
      </c>
      <c r="B4" s="87">
        <v>0</v>
      </c>
      <c r="C4" s="87">
        <v>0</v>
      </c>
      <c r="D4" s="87">
        <v>0</v>
      </c>
      <c r="E4" s="87">
        <v>0</v>
      </c>
      <c r="F4" s="87">
        <f>Development!AC14</f>
        <v>24433</v>
      </c>
      <c r="G4" s="87">
        <f>Development!AD14</f>
        <v>0</v>
      </c>
      <c r="H4" s="87">
        <f>Energy!AK14</f>
        <v>1079061.9400000002</v>
      </c>
      <c r="I4" s="87">
        <f>Energy!AL14</f>
        <v>0</v>
      </c>
      <c r="J4" s="87">
        <v>0</v>
      </c>
      <c r="K4" s="87">
        <v>0</v>
      </c>
      <c r="L4" s="87">
        <f>Nutrition!AM13</f>
        <v>167215</v>
      </c>
      <c r="M4" s="87">
        <f>Nutrition!AN13</f>
        <v>0</v>
      </c>
      <c r="N4" s="87">
        <f>Transporation!AG14</f>
        <v>30541</v>
      </c>
      <c r="O4" s="87">
        <f>Transporation!AH14</f>
        <v>0</v>
      </c>
      <c r="P4" s="88">
        <f t="shared" ref="P4:P15" si="0">B4+D4+F4+H4+J4+L4+N4</f>
        <v>1301250.9400000002</v>
      </c>
      <c r="Q4" s="101">
        <f t="shared" ref="Q4:Q15" si="1">C4+E4+I4+K4+M4+O4+G4</f>
        <v>0</v>
      </c>
      <c r="R4" s="87">
        <f t="shared" ref="R4:R15" si="2">P4-Q4</f>
        <v>1301250.9400000002</v>
      </c>
    </row>
    <row r="5" spans="1:21" ht="35.1" customHeight="1">
      <c r="A5" s="82" t="s">
        <v>306</v>
      </c>
      <c r="B5" s="87">
        <f>Admin!M13</f>
        <v>15000</v>
      </c>
      <c r="C5" s="87">
        <f>Admin!N13</f>
        <v>0</v>
      </c>
      <c r="D5" s="87">
        <v>0</v>
      </c>
      <c r="E5" s="87">
        <f>'Comm. &amp; Pers. Dev.'!P14</f>
        <v>0</v>
      </c>
      <c r="F5" s="87">
        <f>Development!AC15</f>
        <v>22000</v>
      </c>
      <c r="G5" s="87">
        <f>Development!AD15</f>
        <v>0</v>
      </c>
      <c r="H5" s="87">
        <f>Energy!AK15</f>
        <v>0</v>
      </c>
      <c r="I5" s="87">
        <f>Energy!AL15</f>
        <v>0</v>
      </c>
      <c r="J5" s="87">
        <v>0</v>
      </c>
      <c r="K5" s="87">
        <v>0</v>
      </c>
      <c r="L5" s="87">
        <f>Nutrition!AM15</f>
        <v>55336</v>
      </c>
      <c r="M5" s="87">
        <f>Nutrition!AN15</f>
        <v>0</v>
      </c>
      <c r="N5" s="87">
        <f>Transporation!AG15</f>
        <v>5336</v>
      </c>
      <c r="O5" s="87">
        <f>Transporation!AH15</f>
        <v>0</v>
      </c>
      <c r="P5" s="88">
        <f t="shared" si="0"/>
        <v>97672</v>
      </c>
      <c r="Q5" s="101">
        <f t="shared" si="1"/>
        <v>0</v>
      </c>
      <c r="R5" s="87">
        <f t="shared" si="2"/>
        <v>97672</v>
      </c>
    </row>
    <row r="6" spans="1:21" ht="35.1" customHeight="1">
      <c r="A6" s="82" t="s">
        <v>307</v>
      </c>
      <c r="B6" s="87">
        <f>Admin!M14</f>
        <v>2000</v>
      </c>
      <c r="C6" s="87">
        <f>Admin!N14</f>
        <v>0</v>
      </c>
      <c r="D6" s="87">
        <v>0</v>
      </c>
      <c r="E6" s="87">
        <v>0</v>
      </c>
      <c r="F6" s="87">
        <f>Development!AC16</f>
        <v>19852</v>
      </c>
      <c r="G6" s="87">
        <f>Development!AD16</f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8">
        <f t="shared" si="0"/>
        <v>21852</v>
      </c>
      <c r="Q6" s="101">
        <f t="shared" si="1"/>
        <v>0</v>
      </c>
      <c r="R6" s="87">
        <f t="shared" si="2"/>
        <v>21852</v>
      </c>
    </row>
    <row r="7" spans="1:21" ht="35.1" customHeight="1">
      <c r="A7" s="82" t="s">
        <v>308</v>
      </c>
      <c r="B7" s="87">
        <v>0</v>
      </c>
      <c r="C7" s="87">
        <v>0</v>
      </c>
      <c r="D7" s="87">
        <v>0</v>
      </c>
      <c r="E7" s="87">
        <v>0</v>
      </c>
      <c r="F7" s="87">
        <f>Development!AC17</f>
        <v>0</v>
      </c>
      <c r="G7" s="87">
        <f>Development!AD17</f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8">
        <f t="shared" si="0"/>
        <v>0</v>
      </c>
      <c r="Q7" s="101">
        <f t="shared" si="1"/>
        <v>0</v>
      </c>
      <c r="R7" s="87">
        <f t="shared" si="2"/>
        <v>0</v>
      </c>
    </row>
    <row r="8" spans="1:21" ht="33" customHeight="1">
      <c r="A8" s="82" t="s">
        <v>309</v>
      </c>
      <c r="B8" s="87">
        <f>Admin!M15</f>
        <v>3000</v>
      </c>
      <c r="C8" s="87">
        <f>Admin!N15</f>
        <v>0</v>
      </c>
      <c r="D8" s="87">
        <v>0</v>
      </c>
      <c r="E8" s="87">
        <v>0</v>
      </c>
      <c r="F8" s="87">
        <f>Development!AC18</f>
        <v>0</v>
      </c>
      <c r="G8" s="87">
        <f>Development!AD18</f>
        <v>0</v>
      </c>
      <c r="H8" s="87">
        <v>0</v>
      </c>
      <c r="I8" s="87">
        <v>0</v>
      </c>
      <c r="J8" s="87">
        <v>0</v>
      </c>
      <c r="K8" s="87">
        <v>0</v>
      </c>
      <c r="L8" s="87">
        <f>Nutrition!AM16</f>
        <v>19999</v>
      </c>
      <c r="M8" s="87">
        <f>Nutrition!AN16</f>
        <v>0</v>
      </c>
      <c r="N8" s="87">
        <f>Transporation!AG16</f>
        <v>8115</v>
      </c>
      <c r="O8" s="87">
        <f>Transporation!AH16</f>
        <v>0</v>
      </c>
      <c r="P8" s="88">
        <f t="shared" si="0"/>
        <v>31114</v>
      </c>
      <c r="Q8" s="101">
        <f t="shared" si="1"/>
        <v>0</v>
      </c>
      <c r="R8" s="87">
        <f t="shared" si="2"/>
        <v>31114</v>
      </c>
    </row>
    <row r="9" spans="1:21" ht="35.1" customHeight="1">
      <c r="A9" s="82" t="s">
        <v>310</v>
      </c>
      <c r="B9" s="87">
        <f>Admin!M16</f>
        <v>725450.98</v>
      </c>
      <c r="C9" s="87">
        <f>Admin!N16</f>
        <v>0</v>
      </c>
      <c r="D9" s="87">
        <v>0</v>
      </c>
      <c r="E9" s="87">
        <v>0</v>
      </c>
      <c r="F9" s="87">
        <f>Development!AC17</f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8">
        <f t="shared" si="0"/>
        <v>725450.98</v>
      </c>
      <c r="Q9" s="101">
        <f t="shared" si="1"/>
        <v>0</v>
      </c>
      <c r="R9" s="87">
        <f t="shared" si="2"/>
        <v>725450.98</v>
      </c>
    </row>
    <row r="10" spans="1:21" ht="35.1" customHeight="1">
      <c r="A10" s="82" t="s">
        <v>311</v>
      </c>
      <c r="B10" s="87">
        <v>0</v>
      </c>
      <c r="C10" s="87">
        <v>0</v>
      </c>
      <c r="D10" s="87">
        <v>0</v>
      </c>
      <c r="E10" s="87">
        <v>0</v>
      </c>
      <c r="F10" s="87">
        <f>Development!AC19</f>
        <v>41928</v>
      </c>
      <c r="G10" s="87">
        <f>Development!AD19</f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8">
        <f t="shared" si="0"/>
        <v>41928</v>
      </c>
      <c r="Q10" s="101">
        <f t="shared" si="1"/>
        <v>0</v>
      </c>
      <c r="R10" s="87">
        <f t="shared" si="2"/>
        <v>41928</v>
      </c>
    </row>
    <row r="11" spans="1:21" ht="35.1" customHeight="1">
      <c r="A11" s="82" t="s">
        <v>312</v>
      </c>
      <c r="B11" s="87">
        <v>0</v>
      </c>
      <c r="C11" s="87">
        <v>0</v>
      </c>
      <c r="D11" s="87">
        <f>'Comm. &amp; Pers. Dev.'!O15</f>
        <v>11200</v>
      </c>
      <c r="E11" s="87">
        <f>'Comm. &amp; Pers. Dev.'!P15</f>
        <v>0</v>
      </c>
      <c r="F11" s="87">
        <f>Development!AC20</f>
        <v>63000</v>
      </c>
      <c r="G11" s="87">
        <f>Development!AD20</f>
        <v>0</v>
      </c>
      <c r="H11" s="87">
        <f>Energy!AK16</f>
        <v>74400</v>
      </c>
      <c r="I11" s="87">
        <f>Energy!AL16</f>
        <v>0</v>
      </c>
      <c r="J11" s="87">
        <f>'Head Start'!Y14</f>
        <v>2000</v>
      </c>
      <c r="K11" s="87">
        <f>'Head Start'!Z14</f>
        <v>0</v>
      </c>
      <c r="L11" s="87">
        <f>Nutrition!AM17</f>
        <v>500</v>
      </c>
      <c r="M11" s="87">
        <f>Nutrition!AN17</f>
        <v>0</v>
      </c>
      <c r="N11" s="87">
        <f>Transporation!AG17</f>
        <v>10500</v>
      </c>
      <c r="O11" s="87">
        <f>Transporation!AH17</f>
        <v>0</v>
      </c>
      <c r="P11" s="88">
        <f t="shared" si="0"/>
        <v>161600</v>
      </c>
      <c r="Q11" s="101">
        <f t="shared" si="1"/>
        <v>0</v>
      </c>
      <c r="R11" s="87">
        <f t="shared" si="2"/>
        <v>161600</v>
      </c>
    </row>
    <row r="12" spans="1:21" ht="35.1" customHeight="1">
      <c r="A12" s="82" t="s">
        <v>313</v>
      </c>
      <c r="B12" s="87">
        <v>0</v>
      </c>
      <c r="C12" s="87">
        <v>0</v>
      </c>
      <c r="D12" s="87">
        <v>0</v>
      </c>
      <c r="E12" s="87">
        <v>0</v>
      </c>
      <c r="F12" s="87">
        <f>Development!AC21</f>
        <v>176932</v>
      </c>
      <c r="G12" s="87">
        <f>Development!AD21</f>
        <v>0</v>
      </c>
      <c r="H12" s="87">
        <v>0</v>
      </c>
      <c r="I12" s="87">
        <v>0</v>
      </c>
      <c r="J12" s="87">
        <f>'Head Start'!Y15</f>
        <v>973616</v>
      </c>
      <c r="K12" s="87">
        <f>'Head Start'!Z15</f>
        <v>0</v>
      </c>
      <c r="L12" s="87">
        <f>Nutrition!AM18</f>
        <v>21752</v>
      </c>
      <c r="M12" s="87">
        <f>Nutrition!AN18</f>
        <v>0</v>
      </c>
      <c r="N12" s="87">
        <f>Transporation!AG18</f>
        <v>25500</v>
      </c>
      <c r="O12" s="87">
        <f>Transporation!AH18</f>
        <v>0</v>
      </c>
      <c r="P12" s="88">
        <f t="shared" si="0"/>
        <v>1197800</v>
      </c>
      <c r="Q12" s="101">
        <f t="shared" si="1"/>
        <v>0</v>
      </c>
      <c r="R12" s="87">
        <f t="shared" si="2"/>
        <v>1197800</v>
      </c>
    </row>
    <row r="13" spans="1:21" ht="35.1" customHeight="1">
      <c r="A13" s="82" t="s">
        <v>314</v>
      </c>
      <c r="B13" s="87">
        <f>Admin!M17</f>
        <v>325196</v>
      </c>
      <c r="C13" s="87">
        <f>Admin!N17</f>
        <v>0</v>
      </c>
      <c r="D13" s="87">
        <v>0</v>
      </c>
      <c r="E13" s="87">
        <v>0</v>
      </c>
      <c r="F13" s="87">
        <f>Development!AC22</f>
        <v>0</v>
      </c>
      <c r="G13" s="87">
        <f>Development!AD22</f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f>Transporation!AG19</f>
        <v>42577</v>
      </c>
      <c r="O13" s="87">
        <f>Transporation!AH19</f>
        <v>0</v>
      </c>
      <c r="P13" s="88">
        <f t="shared" si="0"/>
        <v>367773</v>
      </c>
      <c r="Q13" s="101">
        <f t="shared" si="1"/>
        <v>0</v>
      </c>
      <c r="R13" s="87">
        <f t="shared" si="2"/>
        <v>367773</v>
      </c>
    </row>
    <row r="14" spans="1:21" ht="35.1" customHeight="1">
      <c r="A14" s="82" t="s">
        <v>315</v>
      </c>
      <c r="B14" s="87">
        <v>0</v>
      </c>
      <c r="C14" s="87">
        <v>0</v>
      </c>
      <c r="D14" s="87">
        <v>0</v>
      </c>
      <c r="E14" s="87">
        <v>0</v>
      </c>
      <c r="F14" s="87">
        <f>Development!AC24</f>
        <v>25000</v>
      </c>
      <c r="G14" s="87">
        <f>Development!AD24</f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8">
        <f t="shared" si="0"/>
        <v>25000</v>
      </c>
      <c r="Q14" s="101">
        <f t="shared" si="1"/>
        <v>0</v>
      </c>
      <c r="R14" s="87">
        <f t="shared" si="2"/>
        <v>25000</v>
      </c>
    </row>
    <row r="15" spans="1:21" ht="28.15" customHeight="1">
      <c r="A15" s="82" t="s">
        <v>316</v>
      </c>
      <c r="B15" s="87">
        <v>0</v>
      </c>
      <c r="C15" s="101">
        <v>0</v>
      </c>
      <c r="D15" s="87">
        <v>0</v>
      </c>
      <c r="E15" s="101">
        <v>0</v>
      </c>
      <c r="F15" s="87">
        <f>Development!AC23</f>
        <v>21885</v>
      </c>
      <c r="G15" s="87">
        <f>Development!AD23</f>
        <v>0</v>
      </c>
      <c r="H15" s="87">
        <v>0</v>
      </c>
      <c r="I15" s="101">
        <v>0</v>
      </c>
      <c r="J15" s="87">
        <v>0</v>
      </c>
      <c r="K15" s="101">
        <v>0</v>
      </c>
      <c r="L15" s="87">
        <v>0</v>
      </c>
      <c r="M15" s="101">
        <v>0</v>
      </c>
      <c r="N15" s="87">
        <v>0</v>
      </c>
      <c r="O15" s="101">
        <v>0</v>
      </c>
      <c r="P15" s="88">
        <f t="shared" si="0"/>
        <v>21885</v>
      </c>
      <c r="Q15" s="101">
        <f t="shared" si="1"/>
        <v>0</v>
      </c>
      <c r="R15" s="87">
        <f t="shared" si="2"/>
        <v>21885</v>
      </c>
    </row>
    <row r="16" spans="1:21" ht="20.100000000000001" customHeight="1" thickBot="1">
      <c r="A16" s="102" t="s">
        <v>317</v>
      </c>
      <c r="B16" s="103">
        <f>SUM(B3:B15)</f>
        <v>1070646.98</v>
      </c>
      <c r="C16" s="104">
        <f>SUM(C3:C15)</f>
        <v>0</v>
      </c>
      <c r="D16" s="103">
        <f>SUM(D3:D15)</f>
        <v>322696.5</v>
      </c>
      <c r="E16" s="103">
        <f>SUM(E3:E15)</f>
        <v>0</v>
      </c>
      <c r="F16" s="103">
        <f>SUM(F3:F15)</f>
        <v>739999</v>
      </c>
      <c r="G16" s="104">
        <f t="shared" ref="G16:O16" si="3">SUM(G3:G14)</f>
        <v>0</v>
      </c>
      <c r="H16" s="103">
        <f t="shared" ref="H16:M16" si="4">SUM(H3:H15)</f>
        <v>4550800.84</v>
      </c>
      <c r="I16" s="104">
        <f t="shared" si="4"/>
        <v>0</v>
      </c>
      <c r="J16" s="103">
        <f t="shared" si="4"/>
        <v>5422094.5199999996</v>
      </c>
      <c r="K16" s="104">
        <f t="shared" si="4"/>
        <v>0</v>
      </c>
      <c r="L16" s="103">
        <f t="shared" si="4"/>
        <v>403580.18</v>
      </c>
      <c r="M16" s="104">
        <f t="shared" si="4"/>
        <v>0</v>
      </c>
      <c r="N16" s="103">
        <f t="shared" si="3"/>
        <v>145031</v>
      </c>
      <c r="O16" s="104">
        <f t="shared" si="3"/>
        <v>0</v>
      </c>
      <c r="P16" s="106">
        <f>SUM(P3:P15)</f>
        <v>12654849.02</v>
      </c>
      <c r="Q16" s="104">
        <f>SUM(Q3:Q15)</f>
        <v>0</v>
      </c>
      <c r="R16" s="106">
        <f>SUM(R3:R15)</f>
        <v>12654849.02</v>
      </c>
    </row>
    <row r="17" spans="1:21" ht="20.100000000000001" customHeight="1" thickTop="1"/>
    <row r="18" spans="1:21" ht="20.100000000000001" customHeight="1"/>
    <row r="19" spans="1:21" ht="36" customHeight="1">
      <c r="A19" s="154" t="s">
        <v>318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1:21" ht="35.1" customHeight="1">
      <c r="A20" s="82" t="s">
        <v>319</v>
      </c>
      <c r="B20" s="87">
        <f>Admin!M24</f>
        <v>0</v>
      </c>
      <c r="C20" s="87">
        <f>Admin!N24</f>
        <v>0</v>
      </c>
      <c r="D20" s="87">
        <f>'Comm. &amp; Pers. Dev.'!O22</f>
        <v>0</v>
      </c>
      <c r="E20" s="87">
        <f>'Comm. &amp; Pers. Dev.'!P22</f>
        <v>0</v>
      </c>
      <c r="F20" s="87">
        <f>Development!AC31</f>
        <v>3000</v>
      </c>
      <c r="G20" s="87">
        <f>Development!AD31</f>
        <v>0</v>
      </c>
      <c r="H20" s="87">
        <f>Energy!AK23</f>
        <v>0</v>
      </c>
      <c r="I20" s="87">
        <f>Energy!AL23</f>
        <v>0</v>
      </c>
      <c r="J20" s="87">
        <f>'Head Start'!Y22</f>
        <v>0</v>
      </c>
      <c r="K20" s="87">
        <f>'Head Start'!Z22</f>
        <v>0</v>
      </c>
      <c r="L20" s="87">
        <f>Nutrition!AM25</f>
        <v>0</v>
      </c>
      <c r="M20" s="87">
        <f>Nutrition!AN25</f>
        <v>0</v>
      </c>
      <c r="N20" s="87">
        <f>Transporation!AG26</f>
        <v>0</v>
      </c>
      <c r="O20" s="87">
        <f>Transporation!AH26</f>
        <v>0</v>
      </c>
      <c r="P20" s="88">
        <f>B20+D20+F20+H20+J20+L20+N20</f>
        <v>3000</v>
      </c>
      <c r="Q20" s="101">
        <f>C20+E20+G20+I20+K20+M20+O20</f>
        <v>0</v>
      </c>
      <c r="R20" s="87">
        <f>P20-Q20</f>
        <v>3000</v>
      </c>
    </row>
    <row r="21" spans="1:21" ht="35.1" customHeight="1">
      <c r="A21" s="82" t="s">
        <v>320</v>
      </c>
      <c r="B21" s="87">
        <f>Admin!M25</f>
        <v>3000</v>
      </c>
      <c r="C21" s="87">
        <f>Admin!N25</f>
        <v>0</v>
      </c>
      <c r="D21" s="87">
        <f>'Comm. &amp; Pers. Dev.'!O23</f>
        <v>7500</v>
      </c>
      <c r="E21" s="87">
        <f>'Comm. &amp; Pers. Dev.'!P23</f>
        <v>0</v>
      </c>
      <c r="F21" s="87">
        <f>Development!AC32</f>
        <v>4267</v>
      </c>
      <c r="G21" s="87">
        <f>Development!AD32</f>
        <v>0</v>
      </c>
      <c r="H21" s="87">
        <f>Energy!AK24</f>
        <v>52824.219999999994</v>
      </c>
      <c r="I21" s="87">
        <f>Energy!AL24</f>
        <v>0</v>
      </c>
      <c r="J21" s="87">
        <f>'Head Start'!Y23</f>
        <v>500</v>
      </c>
      <c r="K21" s="87">
        <f>'Head Start'!Z23</f>
        <v>0</v>
      </c>
      <c r="L21" s="87">
        <f>Nutrition!AM26</f>
        <v>3670.0299999999997</v>
      </c>
      <c r="M21" s="87">
        <f>Nutrition!AN26</f>
        <v>0</v>
      </c>
      <c r="N21" s="87">
        <f>Transporation!AG27</f>
        <v>1052.6399999999999</v>
      </c>
      <c r="O21" s="87">
        <f>Transporation!AH27</f>
        <v>0</v>
      </c>
      <c r="P21" s="88">
        <f t="shared" ref="P21:P85" si="5">B21+D21+F21+H21+J21+L21+N21</f>
        <v>72813.89</v>
      </c>
      <c r="Q21" s="101">
        <f t="shared" ref="Q21:Q85" si="6">C21+E21+G21+I21+K21+M21+O21</f>
        <v>0</v>
      </c>
      <c r="R21" s="87">
        <f t="shared" ref="R21:R85" si="7">P21-Q21</f>
        <v>72813.89</v>
      </c>
    </row>
    <row r="22" spans="1:21" ht="35.1" customHeight="1">
      <c r="A22" s="82" t="s">
        <v>321</v>
      </c>
      <c r="B22" s="87">
        <f>Admin!M26</f>
        <v>1500</v>
      </c>
      <c r="C22" s="87">
        <f>Admin!N26</f>
        <v>0</v>
      </c>
      <c r="D22" s="87">
        <f>'Comm. &amp; Pers. Dev.'!O24</f>
        <v>24156</v>
      </c>
      <c r="E22" s="87">
        <f>'Comm. &amp; Pers. Dev.'!P24</f>
        <v>0</v>
      </c>
      <c r="F22" s="87">
        <f>Development!AC33</f>
        <v>28384</v>
      </c>
      <c r="G22" s="87">
        <f>Development!AD33</f>
        <v>0</v>
      </c>
      <c r="H22" s="87">
        <f>Energy!AK25</f>
        <v>288644.18</v>
      </c>
      <c r="I22" s="87">
        <f>Energy!AL25</f>
        <v>0</v>
      </c>
      <c r="J22" s="87">
        <f>'Head Start'!Y24</f>
        <v>340332.28</v>
      </c>
      <c r="K22" s="87">
        <f>'Head Start'!Z24</f>
        <v>0</v>
      </c>
      <c r="L22" s="87">
        <f>Nutrition!AM27</f>
        <v>35181.42</v>
      </c>
      <c r="M22" s="87">
        <f>Nutrition!AN27</f>
        <v>0</v>
      </c>
      <c r="N22" s="87">
        <f>Transporation!AG28</f>
        <v>13253.099999999999</v>
      </c>
      <c r="O22" s="87">
        <f>Transporation!AH28</f>
        <v>0</v>
      </c>
      <c r="P22" s="88">
        <f t="shared" si="5"/>
        <v>731450.98</v>
      </c>
      <c r="Q22" s="101">
        <f t="shared" si="6"/>
        <v>0</v>
      </c>
      <c r="R22" s="87">
        <f t="shared" si="7"/>
        <v>731450.98</v>
      </c>
    </row>
    <row r="23" spans="1:21" s="87" customFormat="1" ht="35.1" customHeight="1">
      <c r="A23" s="82" t="s">
        <v>322</v>
      </c>
      <c r="B23" s="87">
        <f>Admin!M27</f>
        <v>495659.01</v>
      </c>
      <c r="C23" s="87">
        <f>Admin!N27</f>
        <v>0</v>
      </c>
      <c r="D23" s="87">
        <f>'Comm. &amp; Pers. Dev.'!O25</f>
        <v>143487</v>
      </c>
      <c r="E23" s="87">
        <f>'Comm. &amp; Pers. Dev.'!P25</f>
        <v>0</v>
      </c>
      <c r="F23" s="87">
        <f>Development!AC34</f>
        <v>114310</v>
      </c>
      <c r="G23" s="87">
        <f>Development!AD34</f>
        <v>0</v>
      </c>
      <c r="H23" s="87">
        <f>Energy!AK26</f>
        <v>268012.79999999999</v>
      </c>
      <c r="I23" s="87">
        <f>Energy!AL26</f>
        <v>0</v>
      </c>
      <c r="J23" s="87">
        <f>'Head Start'!Y25</f>
        <v>2208033.12</v>
      </c>
      <c r="K23" s="87">
        <f>'Head Start'!Z25</f>
        <v>0</v>
      </c>
      <c r="L23" s="87">
        <f>Nutrition!AM28</f>
        <v>97538.76</v>
      </c>
      <c r="M23" s="87">
        <f>Nutrition!AN28</f>
        <v>0</v>
      </c>
      <c r="N23" s="87">
        <f>Transporation!AG29</f>
        <v>59515.729999999996</v>
      </c>
      <c r="O23" s="87">
        <f>Transporation!AH29</f>
        <v>0</v>
      </c>
      <c r="P23" s="88">
        <f t="shared" si="5"/>
        <v>3386556.42</v>
      </c>
      <c r="Q23" s="101">
        <f t="shared" si="6"/>
        <v>0</v>
      </c>
      <c r="R23" s="87">
        <f t="shared" si="7"/>
        <v>3386556.42</v>
      </c>
      <c r="S23" s="29"/>
      <c r="T23" s="29"/>
      <c r="U23" s="29"/>
    </row>
    <row r="24" spans="1:21" s="87" customFormat="1" ht="35.1" customHeight="1">
      <c r="A24" s="82" t="s">
        <v>323</v>
      </c>
      <c r="B24" s="87">
        <f>Admin!M28</f>
        <v>0</v>
      </c>
      <c r="C24" s="87">
        <f>Admin!N28</f>
        <v>0</v>
      </c>
      <c r="D24" s="87">
        <f>'Comm. &amp; Pers. Dev.'!O26</f>
        <v>0</v>
      </c>
      <c r="E24" s="87">
        <f>'Comm. &amp; Pers. Dev.'!P26</f>
        <v>0</v>
      </c>
      <c r="F24" s="87">
        <f>Development!AC35</f>
        <v>0</v>
      </c>
      <c r="G24" s="87">
        <f>Development!AD35</f>
        <v>0</v>
      </c>
      <c r="H24" s="87">
        <f>Energy!AK27</f>
        <v>0</v>
      </c>
      <c r="I24" s="87">
        <f>Energy!AL27</f>
        <v>0</v>
      </c>
      <c r="J24" s="87">
        <f>'Head Start'!Y26</f>
        <v>0</v>
      </c>
      <c r="K24" s="87">
        <f>'Head Start'!Z26</f>
        <v>0</v>
      </c>
      <c r="L24" s="87">
        <f>Nutrition!AM29</f>
        <v>0</v>
      </c>
      <c r="M24" s="87">
        <f>Nutrition!AN29</f>
        <v>0</v>
      </c>
      <c r="N24" s="87">
        <f>Transporation!AG30</f>
        <v>0</v>
      </c>
      <c r="O24" s="87">
        <f>Transporation!AH30</f>
        <v>0</v>
      </c>
      <c r="P24" s="88">
        <f t="shared" si="5"/>
        <v>0</v>
      </c>
      <c r="Q24" s="101">
        <f t="shared" si="6"/>
        <v>0</v>
      </c>
      <c r="R24" s="87">
        <f t="shared" si="7"/>
        <v>0</v>
      </c>
      <c r="S24" s="29"/>
      <c r="T24" s="29"/>
      <c r="U24" s="29"/>
    </row>
    <row r="25" spans="1:21" s="87" customFormat="1" ht="35.1" customHeight="1">
      <c r="A25" s="82" t="s">
        <v>324</v>
      </c>
      <c r="B25" s="87">
        <f>Admin!M29</f>
        <v>7812.54</v>
      </c>
      <c r="C25" s="87">
        <f>Admin!N29</f>
        <v>0</v>
      </c>
      <c r="D25" s="87">
        <f>'Comm. &amp; Pers. Dev.'!O27</f>
        <v>2275.48</v>
      </c>
      <c r="E25" s="87">
        <f>'Comm. &amp; Pers. Dev.'!P27</f>
        <v>0</v>
      </c>
      <c r="F25" s="87">
        <f>Development!AC36</f>
        <v>2210.92</v>
      </c>
      <c r="G25" s="87">
        <f>Development!AD36</f>
        <v>0</v>
      </c>
      <c r="H25" s="87">
        <f>Energy!AK28</f>
        <v>4203.8100000000004</v>
      </c>
      <c r="I25" s="87">
        <f>Energy!AL28</f>
        <v>0</v>
      </c>
      <c r="J25" s="87">
        <f>'Head Start'!Y27</f>
        <v>28625.73</v>
      </c>
      <c r="K25" s="87">
        <f>'Head Start'!Z27</f>
        <v>0</v>
      </c>
      <c r="L25" s="87">
        <f>Nutrition!AM30</f>
        <v>1601.8899999999999</v>
      </c>
      <c r="M25" s="87">
        <f>Nutrition!AN30</f>
        <v>0</v>
      </c>
      <c r="N25" s="87">
        <f>Transporation!AG31</f>
        <v>994.90000000000009</v>
      </c>
      <c r="O25" s="87">
        <f>Transporation!AH31</f>
        <v>0</v>
      </c>
      <c r="P25" s="88">
        <f t="shared" si="5"/>
        <v>47725.27</v>
      </c>
      <c r="Q25" s="101">
        <f t="shared" si="6"/>
        <v>0</v>
      </c>
      <c r="R25" s="87">
        <f t="shared" si="7"/>
        <v>47725.27</v>
      </c>
      <c r="S25" s="29"/>
      <c r="T25" s="29"/>
      <c r="U25" s="29"/>
    </row>
    <row r="26" spans="1:21" s="87" customFormat="1" ht="35.1" customHeight="1">
      <c r="A26" s="82" t="s">
        <v>325</v>
      </c>
      <c r="B26" s="87">
        <f>Admin!M30</f>
        <v>45619.64</v>
      </c>
      <c r="C26" s="87">
        <f>Admin!N30</f>
        <v>0</v>
      </c>
      <c r="D26" s="87">
        <f>'Comm. &amp; Pers. Dev.'!O28</f>
        <v>13287.14</v>
      </c>
      <c r="E26" s="87">
        <f>'Comm. &amp; Pers. Dev.'!P28</f>
        <v>0</v>
      </c>
      <c r="F26" s="87">
        <f>Development!AC37</f>
        <v>12074.140000000001</v>
      </c>
      <c r="G26" s="87">
        <f>Development!AD37</f>
        <v>0</v>
      </c>
      <c r="H26" s="87">
        <f>Energy!AK29</f>
        <v>24547.13</v>
      </c>
      <c r="I26" s="87">
        <f>Energy!AL29</f>
        <v>0</v>
      </c>
      <c r="J26" s="87">
        <f>'Head Start'!Y28</f>
        <v>167153.90000000002</v>
      </c>
      <c r="K26" s="87">
        <f>'Head Start'!Z28</f>
        <v>0</v>
      </c>
      <c r="L26" s="87">
        <f>Nutrition!AM31</f>
        <v>9351.489999999998</v>
      </c>
      <c r="M26" s="87">
        <f>Nutrition!AN31</f>
        <v>0</v>
      </c>
      <c r="N26" s="87">
        <f>Transporation!AG32</f>
        <v>5809.49</v>
      </c>
      <c r="O26" s="87">
        <f>Transporation!AH32</f>
        <v>0</v>
      </c>
      <c r="P26" s="88">
        <f t="shared" si="5"/>
        <v>277842.93</v>
      </c>
      <c r="Q26" s="101">
        <f t="shared" si="6"/>
        <v>0</v>
      </c>
      <c r="R26" s="87">
        <f t="shared" si="7"/>
        <v>277842.93</v>
      </c>
      <c r="S26" s="29"/>
      <c r="T26" s="29"/>
      <c r="U26" s="29"/>
    </row>
    <row r="27" spans="1:21" s="87" customFormat="1" ht="35.1" customHeight="1">
      <c r="A27" s="82" t="s">
        <v>326</v>
      </c>
      <c r="B27" s="87">
        <f>Admin!M31</f>
        <v>23856.14</v>
      </c>
      <c r="C27" s="87">
        <f>Admin!N31</f>
        <v>0</v>
      </c>
      <c r="D27" s="87">
        <f>'Comm. &amp; Pers. Dev.'!O29</f>
        <v>6948.33</v>
      </c>
      <c r="E27" s="87">
        <f>'Comm. &amp; Pers. Dev.'!P29</f>
        <v>0</v>
      </c>
      <c r="F27" s="87">
        <f>Development!AC38</f>
        <v>6313.87</v>
      </c>
      <c r="G27" s="87">
        <f>Development!AD38</f>
        <v>0</v>
      </c>
      <c r="H27" s="87">
        <f>Energy!AK30</f>
        <v>12836.65</v>
      </c>
      <c r="I27" s="87">
        <f>Energy!AL30</f>
        <v>0</v>
      </c>
      <c r="J27" s="87">
        <f>'Head Start'!Y29</f>
        <v>87410.75</v>
      </c>
      <c r="K27" s="87">
        <f>'Head Start'!Z29</f>
        <v>0</v>
      </c>
      <c r="L27" s="87">
        <f>Nutrition!AM32</f>
        <v>4892.18</v>
      </c>
      <c r="M27" s="87">
        <f>Nutrition!AN32</f>
        <v>0</v>
      </c>
      <c r="N27" s="87">
        <f>Transporation!AG33</f>
        <v>3037.9900000000002</v>
      </c>
      <c r="O27" s="87">
        <f>Transporation!AH33</f>
        <v>0</v>
      </c>
      <c r="P27" s="88">
        <f t="shared" si="5"/>
        <v>145295.90999999997</v>
      </c>
      <c r="Q27" s="101">
        <f t="shared" si="6"/>
        <v>0</v>
      </c>
      <c r="R27" s="87">
        <f t="shared" si="7"/>
        <v>145295.90999999997</v>
      </c>
      <c r="S27" s="29"/>
      <c r="T27" s="29"/>
      <c r="U27" s="29"/>
    </row>
    <row r="28" spans="1:21" s="87" customFormat="1" ht="35.1" customHeight="1">
      <c r="A28" s="82" t="s">
        <v>327</v>
      </c>
      <c r="B28" s="87">
        <f>Admin!M32</f>
        <v>3906.27</v>
      </c>
      <c r="C28" s="87">
        <f>Admin!N32</f>
        <v>0</v>
      </c>
      <c r="D28" s="87">
        <f>'Comm. &amp; Pers. Dev.'!O30</f>
        <v>1137.73</v>
      </c>
      <c r="E28" s="87">
        <f>'Comm. &amp; Pers. Dev.'!P30</f>
        <v>0</v>
      </c>
      <c r="F28" s="87">
        <f>Development!AC39</f>
        <v>1105.47</v>
      </c>
      <c r="G28" s="87">
        <f>Development!AD39</f>
        <v>0</v>
      </c>
      <c r="H28" s="87">
        <f>Energy!AK31</f>
        <v>2101.85</v>
      </c>
      <c r="I28" s="87">
        <f>Energy!AL31</f>
        <v>0</v>
      </c>
      <c r="J28" s="87">
        <f>'Head Start'!Y30</f>
        <v>14312.869999999999</v>
      </c>
      <c r="K28" s="87">
        <f>'Head Start'!Z30</f>
        <v>0</v>
      </c>
      <c r="L28" s="87">
        <f>Nutrition!AM33</f>
        <v>799.81999999999994</v>
      </c>
      <c r="M28" s="87">
        <f>Nutrition!AN33</f>
        <v>0</v>
      </c>
      <c r="N28" s="87">
        <f>Transporation!AG34</f>
        <v>497.46000000000004</v>
      </c>
      <c r="O28" s="87">
        <f>Transporation!AH34</f>
        <v>0</v>
      </c>
      <c r="P28" s="88">
        <f t="shared" si="5"/>
        <v>23861.469999999998</v>
      </c>
      <c r="Q28" s="101">
        <f t="shared" si="6"/>
        <v>0</v>
      </c>
      <c r="R28" s="87">
        <f t="shared" si="7"/>
        <v>23861.469999999998</v>
      </c>
      <c r="S28" s="29"/>
      <c r="T28" s="29"/>
      <c r="U28" s="29"/>
    </row>
    <row r="29" spans="1:21" s="87" customFormat="1" ht="35.1" customHeight="1">
      <c r="A29" s="82" t="s">
        <v>328</v>
      </c>
      <c r="B29" s="87">
        <f>Admin!M33</f>
        <v>1255.5899999999999</v>
      </c>
      <c r="C29" s="87">
        <f>Admin!N33</f>
        <v>0</v>
      </c>
      <c r="D29" s="87">
        <f>'Comm. &amp; Pers. Dev.'!O31</f>
        <v>365.71000000000004</v>
      </c>
      <c r="E29" s="87">
        <f>'Comm. &amp; Pers. Dev.'!P31</f>
        <v>0</v>
      </c>
      <c r="F29" s="87">
        <f>Development!AC40</f>
        <v>355.36</v>
      </c>
      <c r="G29" s="87">
        <f>Development!AD40</f>
        <v>0</v>
      </c>
      <c r="H29" s="87">
        <f>Energy!AK32</f>
        <v>675.65</v>
      </c>
      <c r="I29" s="87">
        <f>Energy!AL32</f>
        <v>0</v>
      </c>
      <c r="J29" s="87">
        <f>'Head Start'!Y31</f>
        <v>4600.5700000000006</v>
      </c>
      <c r="K29" s="87">
        <f>'Head Start'!Z31</f>
        <v>0</v>
      </c>
      <c r="L29" s="87">
        <f>Nutrition!AM34</f>
        <v>257.44</v>
      </c>
      <c r="M29" s="87">
        <f>Nutrition!AN34</f>
        <v>0</v>
      </c>
      <c r="N29" s="87">
        <f>Transporation!AG35</f>
        <v>159.9</v>
      </c>
      <c r="O29" s="87">
        <f>Transporation!AH35</f>
        <v>0</v>
      </c>
      <c r="P29" s="88">
        <f t="shared" si="5"/>
        <v>7670.22</v>
      </c>
      <c r="Q29" s="101">
        <f t="shared" si="6"/>
        <v>0</v>
      </c>
      <c r="R29" s="87">
        <f t="shared" si="7"/>
        <v>7670.22</v>
      </c>
      <c r="S29" s="29"/>
      <c r="T29" s="29"/>
      <c r="U29" s="29"/>
    </row>
    <row r="30" spans="1:21" s="87" customFormat="1" ht="35.1" customHeight="1">
      <c r="A30" s="82" t="s">
        <v>329</v>
      </c>
      <c r="B30" s="87">
        <f>Admin!M34</f>
        <v>29157.51</v>
      </c>
      <c r="C30" s="87">
        <f>Admin!N34</f>
        <v>0</v>
      </c>
      <c r="D30" s="87">
        <f>'Comm. &amp; Pers. Dev.'!O32</f>
        <v>8492.41</v>
      </c>
      <c r="E30" s="87">
        <f>'Comm. &amp; Pers. Dev.'!P32</f>
        <v>0</v>
      </c>
      <c r="F30" s="87">
        <f>Development!AC41</f>
        <v>7717.7599999999993</v>
      </c>
      <c r="G30" s="87">
        <f>Development!AD41</f>
        <v>0</v>
      </c>
      <c r="H30" s="87">
        <f>Energy!AK33</f>
        <v>15689.169999999998</v>
      </c>
      <c r="I30" s="87">
        <f>Energy!AL33</f>
        <v>0</v>
      </c>
      <c r="J30" s="87">
        <f>'Head Start'!Y32</f>
        <v>106835.37000000001</v>
      </c>
      <c r="K30" s="87">
        <f>'Head Start'!Z32</f>
        <v>0</v>
      </c>
      <c r="L30" s="87">
        <f>Nutrition!AM35</f>
        <v>5978.4900000000007</v>
      </c>
      <c r="M30" s="87">
        <f>Nutrition!AN35</f>
        <v>0</v>
      </c>
      <c r="N30" s="87">
        <f>Transporation!AG36</f>
        <v>3713.0900000000006</v>
      </c>
      <c r="O30" s="87">
        <f>Transporation!AH36</f>
        <v>0</v>
      </c>
      <c r="P30" s="88">
        <f t="shared" si="5"/>
        <v>177583.8</v>
      </c>
      <c r="Q30" s="101">
        <f t="shared" si="6"/>
        <v>0</v>
      </c>
      <c r="R30" s="87">
        <f t="shared" si="7"/>
        <v>177583.8</v>
      </c>
      <c r="S30" s="29"/>
      <c r="T30" s="29"/>
      <c r="U30" s="29"/>
    </row>
    <row r="31" spans="1:21" s="87" customFormat="1" ht="35.1" customHeight="1">
      <c r="A31" s="82" t="s">
        <v>330</v>
      </c>
      <c r="B31" s="87">
        <f>Admin!M35</f>
        <v>0</v>
      </c>
      <c r="C31" s="87">
        <f>Admin!N35</f>
        <v>0</v>
      </c>
      <c r="D31" s="87">
        <f>'Comm. &amp; Pers. Dev.'!O33</f>
        <v>0</v>
      </c>
      <c r="E31" s="87">
        <f>'Comm. &amp; Pers. Dev.'!P33</f>
        <v>0</v>
      </c>
      <c r="F31" s="87">
        <f>Development!AC42</f>
        <v>0</v>
      </c>
      <c r="G31" s="87">
        <f>Development!AD42</f>
        <v>0</v>
      </c>
      <c r="H31" s="87">
        <f>Energy!AK34</f>
        <v>0</v>
      </c>
      <c r="I31" s="87">
        <f>Energy!AL34</f>
        <v>0</v>
      </c>
      <c r="J31" s="87">
        <f>'Head Start'!Y33</f>
        <v>0</v>
      </c>
      <c r="K31" s="87">
        <f>'Head Start'!Z33</f>
        <v>0</v>
      </c>
      <c r="L31" s="87">
        <f>Nutrition!AM36</f>
        <v>0</v>
      </c>
      <c r="M31" s="87">
        <f>Nutrition!AN36</f>
        <v>0</v>
      </c>
      <c r="N31" s="87">
        <f>Transporation!AG37</f>
        <v>0</v>
      </c>
      <c r="O31" s="87">
        <f>Transporation!AH37</f>
        <v>0</v>
      </c>
      <c r="P31" s="88">
        <f t="shared" si="5"/>
        <v>0</v>
      </c>
      <c r="Q31" s="101">
        <f t="shared" si="6"/>
        <v>0</v>
      </c>
      <c r="R31" s="87">
        <f t="shared" si="7"/>
        <v>0</v>
      </c>
      <c r="S31" s="29"/>
      <c r="T31" s="29"/>
      <c r="U31" s="29"/>
    </row>
    <row r="32" spans="1:21" s="87" customFormat="1" ht="35.1" customHeight="1">
      <c r="A32" s="82" t="s">
        <v>331</v>
      </c>
      <c r="B32" s="87">
        <f>Admin!M36</f>
        <v>27901.919999999998</v>
      </c>
      <c r="C32" s="87">
        <f>Admin!N36</f>
        <v>0</v>
      </c>
      <c r="D32" s="87">
        <f>'Comm. &amp; Pers. Dev.'!O34</f>
        <v>8126.7000000000007</v>
      </c>
      <c r="E32" s="87">
        <f>'Comm. &amp; Pers. Dev.'!P34</f>
        <v>0</v>
      </c>
      <c r="F32" s="87">
        <f>Development!AC43</f>
        <v>7384.7</v>
      </c>
      <c r="G32" s="87">
        <f>Development!AD43</f>
        <v>0</v>
      </c>
      <c r="H32" s="87">
        <f>Energy!AK35</f>
        <v>15013.580000000002</v>
      </c>
      <c r="I32" s="87">
        <f>Energy!AL35</f>
        <v>0</v>
      </c>
      <c r="J32" s="87">
        <f>'Head Start'!Y34</f>
        <v>102234.81</v>
      </c>
      <c r="K32" s="87">
        <f>'Head Start'!Z34</f>
        <v>0</v>
      </c>
      <c r="L32" s="87">
        <f>Nutrition!AM37</f>
        <v>5721.03</v>
      </c>
      <c r="M32" s="87">
        <f>Nutrition!AN37</f>
        <v>0</v>
      </c>
      <c r="N32" s="87">
        <f>Transporation!AG38</f>
        <v>3553.2</v>
      </c>
      <c r="O32" s="87">
        <f>Transporation!AH38</f>
        <v>0</v>
      </c>
      <c r="P32" s="88">
        <f t="shared" si="5"/>
        <v>169935.94</v>
      </c>
      <c r="Q32" s="101">
        <f t="shared" si="6"/>
        <v>0</v>
      </c>
      <c r="R32" s="87">
        <f t="shared" si="7"/>
        <v>169935.94</v>
      </c>
      <c r="S32" s="29"/>
      <c r="T32" s="29"/>
      <c r="U32" s="29"/>
    </row>
    <row r="33" spans="1:21" s="87" customFormat="1" ht="35.1" customHeight="1">
      <c r="A33" s="82" t="s">
        <v>332</v>
      </c>
      <c r="B33" s="87">
        <f>Admin!M37</f>
        <v>500</v>
      </c>
      <c r="C33" s="87">
        <f>Admin!N37</f>
        <v>0</v>
      </c>
      <c r="D33" s="87">
        <f>'Comm. &amp; Pers. Dev.'!O35</f>
        <v>0</v>
      </c>
      <c r="E33" s="87">
        <f>'Comm. &amp; Pers. Dev.'!P35</f>
        <v>0</v>
      </c>
      <c r="F33" s="87">
        <f>Development!AC44</f>
        <v>0</v>
      </c>
      <c r="G33" s="87">
        <f>Development!AD44</f>
        <v>0</v>
      </c>
      <c r="H33" s="87">
        <f>Energy!AK36</f>
        <v>0</v>
      </c>
      <c r="I33" s="87">
        <f>Energy!AL36</f>
        <v>0</v>
      </c>
      <c r="J33" s="87">
        <f>'Head Start'!Y35</f>
        <v>15500</v>
      </c>
      <c r="K33" s="87">
        <f>'Head Start'!Z35</f>
        <v>0</v>
      </c>
      <c r="L33" s="87">
        <f>Nutrition!AM38</f>
        <v>0</v>
      </c>
      <c r="M33" s="87">
        <f>Nutrition!AN38</f>
        <v>0</v>
      </c>
      <c r="N33" s="87">
        <f>Transporation!AG39</f>
        <v>0</v>
      </c>
      <c r="O33" s="87">
        <f>Transporation!AH39</f>
        <v>0</v>
      </c>
      <c r="P33" s="88">
        <f t="shared" si="5"/>
        <v>16000</v>
      </c>
      <c r="Q33" s="101">
        <f t="shared" si="6"/>
        <v>0</v>
      </c>
      <c r="R33" s="87">
        <f t="shared" si="7"/>
        <v>16000</v>
      </c>
      <c r="S33" s="29"/>
      <c r="T33" s="29"/>
      <c r="U33" s="29"/>
    </row>
    <row r="34" spans="1:21" s="87" customFormat="1" ht="35.1" customHeight="1">
      <c r="A34" s="82" t="s">
        <v>333</v>
      </c>
      <c r="B34" s="87">
        <f>Admin!M38</f>
        <v>7000</v>
      </c>
      <c r="C34" s="87">
        <f>Admin!N38</f>
        <v>0</v>
      </c>
      <c r="D34" s="87">
        <f>'Comm. &amp; Pers. Dev.'!O36</f>
        <v>850</v>
      </c>
      <c r="E34" s="87">
        <f>'Comm. &amp; Pers. Dev.'!P36</f>
        <v>0</v>
      </c>
      <c r="F34" s="87">
        <f>Development!AC45</f>
        <v>6500</v>
      </c>
      <c r="G34" s="87">
        <f>Development!AD45</f>
        <v>0</v>
      </c>
      <c r="H34" s="87">
        <f>Energy!AK37</f>
        <v>5983</v>
      </c>
      <c r="I34" s="87">
        <f>Energy!AL37</f>
        <v>0</v>
      </c>
      <c r="J34" s="87">
        <f>'Head Start'!Y36</f>
        <v>11867</v>
      </c>
      <c r="K34" s="87">
        <f>'Head Start'!Z36</f>
        <v>0</v>
      </c>
      <c r="L34" s="87">
        <f>Nutrition!AM39</f>
        <v>1500.03</v>
      </c>
      <c r="M34" s="87">
        <f>Nutrition!AN39</f>
        <v>0</v>
      </c>
      <c r="N34" s="87">
        <f>Transporation!AG40</f>
        <v>600</v>
      </c>
      <c r="O34" s="87">
        <f>Transporation!AH40</f>
        <v>0</v>
      </c>
      <c r="P34" s="88">
        <f t="shared" si="5"/>
        <v>34300.03</v>
      </c>
      <c r="Q34" s="101">
        <f t="shared" si="6"/>
        <v>0</v>
      </c>
      <c r="R34" s="87">
        <f t="shared" si="7"/>
        <v>34300.03</v>
      </c>
      <c r="S34" s="29"/>
      <c r="T34" s="29"/>
      <c r="U34" s="29"/>
    </row>
    <row r="35" spans="1:21" s="87" customFormat="1" ht="35.1" customHeight="1">
      <c r="A35" s="82" t="s">
        <v>334</v>
      </c>
      <c r="B35" s="87">
        <f>Admin!M39</f>
        <v>1050</v>
      </c>
      <c r="C35" s="87">
        <f>Admin!N39</f>
        <v>0</v>
      </c>
      <c r="D35" s="87">
        <f>'Comm. &amp; Pers. Dev.'!O37</f>
        <v>300</v>
      </c>
      <c r="E35" s="87">
        <f>'Comm. &amp; Pers. Dev.'!P37</f>
        <v>0</v>
      </c>
      <c r="F35" s="87">
        <f>Development!AC46</f>
        <v>150</v>
      </c>
      <c r="G35" s="87">
        <f>Development!AD46</f>
        <v>0</v>
      </c>
      <c r="H35" s="87">
        <f>Energy!AK38</f>
        <v>50</v>
      </c>
      <c r="I35" s="87">
        <f>Energy!AL38</f>
        <v>0</v>
      </c>
      <c r="J35" s="87">
        <f>'Head Start'!Y37</f>
        <v>1750</v>
      </c>
      <c r="K35" s="87">
        <f>'Head Start'!Z37</f>
        <v>0</v>
      </c>
      <c r="L35" s="87">
        <f>Nutrition!AM40</f>
        <v>200.01000000000002</v>
      </c>
      <c r="M35" s="87">
        <f>Nutrition!AN40</f>
        <v>0</v>
      </c>
      <c r="N35" s="87">
        <f>Transporation!AG41</f>
        <v>0</v>
      </c>
      <c r="O35" s="87">
        <f>Transporation!AH41</f>
        <v>0</v>
      </c>
      <c r="P35" s="88">
        <f t="shared" si="5"/>
        <v>3500.01</v>
      </c>
      <c r="Q35" s="101">
        <f t="shared" si="6"/>
        <v>0</v>
      </c>
      <c r="R35" s="87">
        <f t="shared" si="7"/>
        <v>3500.01</v>
      </c>
      <c r="S35" s="29"/>
      <c r="T35" s="29"/>
      <c r="U35" s="29"/>
    </row>
    <row r="36" spans="1:21" s="87" customFormat="1" ht="35.1" customHeight="1">
      <c r="A36" s="82" t="s">
        <v>335</v>
      </c>
      <c r="B36" s="87">
        <f>Admin!M40</f>
        <v>18000</v>
      </c>
      <c r="C36" s="87">
        <f>Admin!N40</f>
        <v>0</v>
      </c>
      <c r="D36" s="87">
        <f>'Comm. &amp; Pers. Dev.'!O38</f>
        <v>7784</v>
      </c>
      <c r="E36" s="87">
        <f>'Comm. &amp; Pers. Dev.'!P38</f>
        <v>0</v>
      </c>
      <c r="F36" s="87">
        <f>Development!AC47</f>
        <v>8622</v>
      </c>
      <c r="G36" s="87">
        <f>Development!AD47</f>
        <v>0</v>
      </c>
      <c r="H36" s="87">
        <f>Energy!AK39</f>
        <v>7897</v>
      </c>
      <c r="I36" s="87">
        <f>Energy!AL39</f>
        <v>0</v>
      </c>
      <c r="J36" s="87">
        <f>'Head Start'!Y38</f>
        <v>64861</v>
      </c>
      <c r="K36" s="87">
        <f>'Head Start'!Z38</f>
        <v>0</v>
      </c>
      <c r="L36" s="87">
        <f>Nutrition!AM41</f>
        <v>3500.0399999999995</v>
      </c>
      <c r="M36" s="87">
        <f>Nutrition!AN41</f>
        <v>0</v>
      </c>
      <c r="N36" s="87">
        <f>Transporation!AG42</f>
        <v>10996.019999999999</v>
      </c>
      <c r="O36" s="87">
        <f>Transporation!AH42</f>
        <v>0</v>
      </c>
      <c r="P36" s="88">
        <f t="shared" si="5"/>
        <v>121660.06</v>
      </c>
      <c r="Q36" s="101">
        <f t="shared" si="6"/>
        <v>0</v>
      </c>
      <c r="R36" s="87">
        <f t="shared" si="7"/>
        <v>121660.06</v>
      </c>
      <c r="S36" s="29"/>
      <c r="T36" s="29"/>
      <c r="U36" s="29"/>
    </row>
    <row r="37" spans="1:21" s="87" customFormat="1" ht="35.1" customHeight="1">
      <c r="A37" s="82" t="s">
        <v>336</v>
      </c>
      <c r="B37" s="87">
        <f>Admin!M41</f>
        <v>0</v>
      </c>
      <c r="C37" s="87">
        <f>Admin!N41</f>
        <v>0</v>
      </c>
      <c r="D37" s="87">
        <f>'Comm. &amp; Pers. Dev.'!O39</f>
        <v>0</v>
      </c>
      <c r="E37" s="87">
        <f>'Comm. &amp; Pers. Dev.'!P39</f>
        <v>0</v>
      </c>
      <c r="F37" s="87">
        <f>Development!AC48</f>
        <v>0</v>
      </c>
      <c r="G37" s="87">
        <f>Development!AD48</f>
        <v>0</v>
      </c>
      <c r="H37" s="87">
        <f>Energy!AK40</f>
        <v>0</v>
      </c>
      <c r="I37" s="87">
        <f>Energy!AL40</f>
        <v>0</v>
      </c>
      <c r="J37" s="87">
        <f>'Head Start'!Y39</f>
        <v>20026</v>
      </c>
      <c r="K37" s="87">
        <f>'Head Start'!Z39</f>
        <v>0</v>
      </c>
      <c r="L37" s="87">
        <f>Nutrition!AM42</f>
        <v>0</v>
      </c>
      <c r="M37" s="87">
        <f>Nutrition!AN42</f>
        <v>0</v>
      </c>
      <c r="N37" s="87">
        <f>Transporation!AG43</f>
        <v>0</v>
      </c>
      <c r="O37" s="87">
        <f>Transporation!AH43</f>
        <v>0</v>
      </c>
      <c r="P37" s="88">
        <f t="shared" si="5"/>
        <v>20026</v>
      </c>
      <c r="Q37" s="101">
        <f t="shared" si="6"/>
        <v>0</v>
      </c>
      <c r="R37" s="87">
        <f t="shared" si="7"/>
        <v>20026</v>
      </c>
      <c r="S37" s="29"/>
      <c r="T37" s="29"/>
      <c r="U37" s="29"/>
    </row>
    <row r="38" spans="1:21" s="87" customFormat="1" ht="35.1" customHeight="1">
      <c r="A38" s="82" t="s">
        <v>337</v>
      </c>
      <c r="B38" s="87">
        <f>Admin!M42</f>
        <v>0</v>
      </c>
      <c r="C38" s="87">
        <f>Admin!N42</f>
        <v>0</v>
      </c>
      <c r="D38" s="87">
        <f>'Comm. &amp; Pers. Dev.'!O40</f>
        <v>0</v>
      </c>
      <c r="E38" s="87">
        <f>'Comm. &amp; Pers. Dev.'!P40</f>
        <v>0</v>
      </c>
      <c r="F38" s="87">
        <f>Development!AC49</f>
        <v>0</v>
      </c>
      <c r="G38" s="87">
        <f>Development!AD49</f>
        <v>0</v>
      </c>
      <c r="H38" s="87">
        <f>Energy!AK41</f>
        <v>0</v>
      </c>
      <c r="I38" s="87">
        <f>Energy!AL41</f>
        <v>0</v>
      </c>
      <c r="J38" s="87">
        <f>'Head Start'!Y40</f>
        <v>0</v>
      </c>
      <c r="K38" s="87">
        <f>'Head Start'!Z40</f>
        <v>0</v>
      </c>
      <c r="L38" s="87">
        <f>Nutrition!AM43</f>
        <v>0</v>
      </c>
      <c r="M38" s="87">
        <f>Nutrition!AN43</f>
        <v>0</v>
      </c>
      <c r="N38" s="87">
        <f>Transporation!AG44</f>
        <v>0</v>
      </c>
      <c r="O38" s="87">
        <f>Transporation!AH44</f>
        <v>0</v>
      </c>
      <c r="P38" s="88">
        <f t="shared" si="5"/>
        <v>0</v>
      </c>
      <c r="Q38" s="101">
        <f t="shared" si="6"/>
        <v>0</v>
      </c>
      <c r="R38" s="87">
        <f t="shared" si="7"/>
        <v>0</v>
      </c>
      <c r="S38" s="29"/>
      <c r="T38" s="29"/>
      <c r="U38" s="29"/>
    </row>
    <row r="39" spans="1:21" s="87" customFormat="1" ht="35.1" customHeight="1">
      <c r="A39" s="82" t="s">
        <v>338</v>
      </c>
      <c r="B39" s="87">
        <f>Admin!M43</f>
        <v>4463</v>
      </c>
      <c r="C39" s="87">
        <f>Admin!N43</f>
        <v>0</v>
      </c>
      <c r="D39" s="87">
        <f>'Comm. &amp; Pers. Dev.'!O41</f>
        <v>0</v>
      </c>
      <c r="E39" s="87">
        <f>'Comm. &amp; Pers. Dev.'!P41</f>
        <v>0</v>
      </c>
      <c r="F39" s="87">
        <f>Development!AC50</f>
        <v>20000</v>
      </c>
      <c r="G39" s="87">
        <f>Development!AD50</f>
        <v>0</v>
      </c>
      <c r="H39" s="87">
        <f>Energy!AK42</f>
        <v>86</v>
      </c>
      <c r="I39" s="87">
        <f>Energy!AL42</f>
        <v>0</v>
      </c>
      <c r="J39" s="87">
        <f>'Head Start'!Y41</f>
        <v>0</v>
      </c>
      <c r="K39" s="87">
        <f>'Head Start'!Z41</f>
        <v>0</v>
      </c>
      <c r="L39" s="87">
        <f>Nutrition!AM44</f>
        <v>0</v>
      </c>
      <c r="M39" s="87">
        <f>Nutrition!AN44</f>
        <v>0</v>
      </c>
      <c r="N39" s="87">
        <f>Transporation!AG45</f>
        <v>0</v>
      </c>
      <c r="O39" s="87">
        <f>Transporation!AH45</f>
        <v>0</v>
      </c>
      <c r="P39" s="88">
        <f t="shared" si="5"/>
        <v>24549</v>
      </c>
      <c r="Q39" s="101">
        <f t="shared" si="6"/>
        <v>0</v>
      </c>
      <c r="R39" s="87">
        <f t="shared" si="7"/>
        <v>24549</v>
      </c>
      <c r="S39" s="29"/>
      <c r="T39" s="29"/>
      <c r="U39" s="29"/>
    </row>
    <row r="40" spans="1:21" s="87" customFormat="1" ht="35.1" customHeight="1">
      <c r="A40" s="82" t="s">
        <v>339</v>
      </c>
      <c r="B40" s="87">
        <f>Admin!M44</f>
        <v>100</v>
      </c>
      <c r="C40" s="87">
        <f>Admin!N44</f>
        <v>0</v>
      </c>
      <c r="D40" s="87">
        <f>'Comm. &amp; Pers. Dev.'!O42</f>
        <v>0</v>
      </c>
      <c r="E40" s="87">
        <f>'Comm. &amp; Pers. Dev.'!P42</f>
        <v>0</v>
      </c>
      <c r="F40" s="87">
        <f>Development!AC51</f>
        <v>0</v>
      </c>
      <c r="G40" s="87">
        <f>Development!AD51</f>
        <v>0</v>
      </c>
      <c r="H40" s="87">
        <f>Energy!AK43</f>
        <v>0</v>
      </c>
      <c r="I40" s="87">
        <f>Energy!AL43</f>
        <v>0</v>
      </c>
      <c r="J40" s="87">
        <f>'Head Start'!Y42</f>
        <v>0</v>
      </c>
      <c r="K40" s="87">
        <f>'Head Start'!Z42</f>
        <v>0</v>
      </c>
      <c r="L40" s="87">
        <f>Nutrition!AM45</f>
        <v>0</v>
      </c>
      <c r="M40" s="87">
        <f>Nutrition!AN45</f>
        <v>0</v>
      </c>
      <c r="N40" s="87">
        <f>Transporation!AG46</f>
        <v>0</v>
      </c>
      <c r="O40" s="87">
        <f>Transporation!AH46</f>
        <v>0</v>
      </c>
      <c r="P40" s="88">
        <f t="shared" si="5"/>
        <v>100</v>
      </c>
      <c r="Q40" s="101">
        <f t="shared" si="6"/>
        <v>0</v>
      </c>
      <c r="R40" s="87">
        <f t="shared" si="7"/>
        <v>100</v>
      </c>
      <c r="S40" s="29"/>
      <c r="T40" s="29"/>
      <c r="U40" s="29"/>
    </row>
    <row r="41" spans="1:21" s="87" customFormat="1" ht="35.1" customHeight="1">
      <c r="A41" s="82" t="s">
        <v>340</v>
      </c>
      <c r="B41" s="87">
        <f>Admin!M45</f>
        <v>0</v>
      </c>
      <c r="C41" s="87">
        <f>Admin!N45</f>
        <v>0</v>
      </c>
      <c r="D41" s="87">
        <f>'Comm. &amp; Pers. Dev.'!O43</f>
        <v>0</v>
      </c>
      <c r="E41" s="87">
        <f>'Comm. &amp; Pers. Dev.'!P43</f>
        <v>0</v>
      </c>
      <c r="F41" s="87">
        <f>Development!AC52</f>
        <v>0</v>
      </c>
      <c r="G41" s="87">
        <f>Development!AD52</f>
        <v>0</v>
      </c>
      <c r="H41" s="87">
        <f>Energy!AK44</f>
        <v>146004.5</v>
      </c>
      <c r="I41" s="87">
        <f>Energy!AL44</f>
        <v>0</v>
      </c>
      <c r="J41" s="87">
        <f>'Head Start'!Y43</f>
        <v>0</v>
      </c>
      <c r="K41" s="87">
        <f>'Head Start'!Z43</f>
        <v>0</v>
      </c>
      <c r="L41" s="87">
        <f>Nutrition!AM46</f>
        <v>0</v>
      </c>
      <c r="M41" s="87">
        <f>Nutrition!AN46</f>
        <v>0</v>
      </c>
      <c r="N41" s="87">
        <f>Transporation!AG47</f>
        <v>0</v>
      </c>
      <c r="O41" s="87">
        <f>Transporation!AH47</f>
        <v>0</v>
      </c>
      <c r="P41" s="88">
        <f t="shared" si="5"/>
        <v>146004.5</v>
      </c>
      <c r="Q41" s="101">
        <f t="shared" si="6"/>
        <v>0</v>
      </c>
      <c r="R41" s="87">
        <f t="shared" si="7"/>
        <v>146004.5</v>
      </c>
      <c r="S41" s="29"/>
      <c r="T41" s="29"/>
      <c r="U41" s="29"/>
    </row>
    <row r="42" spans="1:21" s="87" customFormat="1" ht="35.1" customHeight="1">
      <c r="A42" s="82" t="s">
        <v>341</v>
      </c>
      <c r="B42" s="87">
        <f>Admin!M46</f>
        <v>0</v>
      </c>
      <c r="C42" s="87">
        <f>Admin!N46</f>
        <v>0</v>
      </c>
      <c r="D42" s="87">
        <f>'Comm. &amp; Pers. Dev.'!O44</f>
        <v>0</v>
      </c>
      <c r="E42" s="87">
        <f>'Comm. &amp; Pers. Dev.'!P44</f>
        <v>0</v>
      </c>
      <c r="F42" s="87">
        <f>Development!AC53</f>
        <v>0</v>
      </c>
      <c r="G42" s="87">
        <f>Development!AD53</f>
        <v>0</v>
      </c>
      <c r="H42" s="87">
        <f>Energy!AK45</f>
        <v>0</v>
      </c>
      <c r="I42" s="87">
        <f>Energy!AL45</f>
        <v>0</v>
      </c>
      <c r="J42" s="87">
        <f>'Head Start'!Y44</f>
        <v>0</v>
      </c>
      <c r="K42" s="87">
        <f>'Head Start'!Z44</f>
        <v>0</v>
      </c>
      <c r="L42" s="87">
        <f>Nutrition!AM47</f>
        <v>0</v>
      </c>
      <c r="M42" s="87">
        <f>Nutrition!AN47</f>
        <v>0</v>
      </c>
      <c r="N42" s="87">
        <f>Transporation!AG48</f>
        <v>0</v>
      </c>
      <c r="O42" s="87">
        <f>Transporation!AH48</f>
        <v>0</v>
      </c>
      <c r="P42" s="88">
        <f t="shared" si="5"/>
        <v>0</v>
      </c>
      <c r="Q42" s="101">
        <f t="shared" si="6"/>
        <v>0</v>
      </c>
      <c r="R42" s="87">
        <f t="shared" si="7"/>
        <v>0</v>
      </c>
      <c r="S42" s="29"/>
      <c r="T42" s="29"/>
      <c r="U42" s="29"/>
    </row>
    <row r="43" spans="1:21" s="87" customFormat="1" ht="35.1" customHeight="1">
      <c r="A43" s="82" t="s">
        <v>342</v>
      </c>
      <c r="B43" s="87">
        <f>Admin!M47</f>
        <v>0</v>
      </c>
      <c r="C43" s="87">
        <f>Admin!N47</f>
        <v>0</v>
      </c>
      <c r="D43" s="87">
        <f>'Comm. &amp; Pers. Dev.'!O45</f>
        <v>0</v>
      </c>
      <c r="E43" s="87">
        <f>'Comm. &amp; Pers. Dev.'!P45</f>
        <v>0</v>
      </c>
      <c r="F43" s="87">
        <f>Development!AC54</f>
        <v>0</v>
      </c>
      <c r="G43" s="87">
        <f>Development!AD54</f>
        <v>0</v>
      </c>
      <c r="H43" s="87">
        <f>Energy!AK46</f>
        <v>0</v>
      </c>
      <c r="I43" s="87">
        <f>Energy!AL46</f>
        <v>0</v>
      </c>
      <c r="J43" s="87">
        <f>'Head Start'!Y45</f>
        <v>0</v>
      </c>
      <c r="K43" s="87">
        <f>'Head Start'!Z45</f>
        <v>0</v>
      </c>
      <c r="L43" s="87">
        <f>Nutrition!AM48</f>
        <v>0</v>
      </c>
      <c r="M43" s="87">
        <f>Nutrition!AN48</f>
        <v>0</v>
      </c>
      <c r="N43" s="87">
        <f>Transporation!AG49</f>
        <v>0</v>
      </c>
      <c r="O43" s="87">
        <f>Transporation!AH49</f>
        <v>0</v>
      </c>
      <c r="P43" s="88">
        <f t="shared" si="5"/>
        <v>0</v>
      </c>
      <c r="Q43" s="101">
        <f t="shared" si="6"/>
        <v>0</v>
      </c>
      <c r="R43" s="87">
        <f t="shared" si="7"/>
        <v>0</v>
      </c>
      <c r="S43" s="29"/>
      <c r="T43" s="29"/>
      <c r="U43" s="29"/>
    </row>
    <row r="44" spans="1:21" s="87" customFormat="1" ht="35.1" customHeight="1">
      <c r="A44" s="82" t="s">
        <v>343</v>
      </c>
      <c r="B44" s="87">
        <f>Admin!M48</f>
        <v>0</v>
      </c>
      <c r="C44" s="87">
        <f>Admin!N48</f>
        <v>0</v>
      </c>
      <c r="D44" s="87">
        <f>'Comm. &amp; Pers. Dev.'!O46</f>
        <v>0</v>
      </c>
      <c r="E44" s="87">
        <f>'Comm. &amp; Pers. Dev.'!P46</f>
        <v>0</v>
      </c>
      <c r="F44" s="87">
        <f>Development!AC55</f>
        <v>0</v>
      </c>
      <c r="G44" s="87">
        <f>Development!AD55</f>
        <v>0</v>
      </c>
      <c r="H44" s="87">
        <f>Energy!AK47</f>
        <v>0</v>
      </c>
      <c r="I44" s="87">
        <f>Energy!AL47</f>
        <v>0</v>
      </c>
      <c r="J44" s="87">
        <f>'Head Start'!Y46</f>
        <v>0</v>
      </c>
      <c r="K44" s="87">
        <f>'Head Start'!Z46</f>
        <v>0</v>
      </c>
      <c r="L44" s="87">
        <f>Nutrition!AM49</f>
        <v>0</v>
      </c>
      <c r="M44" s="87">
        <f>Nutrition!AN49</f>
        <v>0</v>
      </c>
      <c r="N44" s="87">
        <f>Transporation!AG50</f>
        <v>0</v>
      </c>
      <c r="O44" s="87">
        <f>Transporation!AH50</f>
        <v>0</v>
      </c>
      <c r="P44" s="88">
        <f t="shared" si="5"/>
        <v>0</v>
      </c>
      <c r="Q44" s="101">
        <f t="shared" si="6"/>
        <v>0</v>
      </c>
      <c r="R44" s="87">
        <f t="shared" si="7"/>
        <v>0</v>
      </c>
      <c r="S44" s="29"/>
      <c r="T44" s="29"/>
      <c r="U44" s="29"/>
    </row>
    <row r="45" spans="1:21" s="87" customFormat="1" ht="35.1" customHeight="1">
      <c r="A45" s="82" t="s">
        <v>344</v>
      </c>
      <c r="B45" s="87">
        <f>Admin!M49</f>
        <v>3496</v>
      </c>
      <c r="C45" s="87">
        <f>Admin!N49</f>
        <v>0</v>
      </c>
      <c r="D45" s="87">
        <f>'Comm. &amp; Pers. Dev.'!O47</f>
        <v>1040</v>
      </c>
      <c r="E45" s="87">
        <f>'Comm. &amp; Pers. Dev.'!P47</f>
        <v>0</v>
      </c>
      <c r="F45" s="87">
        <f>Development!AC56</f>
        <v>810</v>
      </c>
      <c r="G45" s="87">
        <f>Development!AD56</f>
        <v>0</v>
      </c>
      <c r="H45" s="87">
        <f>Energy!AK48</f>
        <v>5366</v>
      </c>
      <c r="I45" s="87">
        <f>Energy!AL48</f>
        <v>0</v>
      </c>
      <c r="J45" s="87">
        <f>'Head Start'!Y47</f>
        <v>20650</v>
      </c>
      <c r="K45" s="87">
        <f>'Head Start'!Z47</f>
        <v>0</v>
      </c>
      <c r="L45" s="87">
        <f>Nutrition!AM50</f>
        <v>160.15999999999997</v>
      </c>
      <c r="M45" s="87">
        <f>Nutrition!AN50</f>
        <v>0</v>
      </c>
      <c r="N45" s="87">
        <f>Transporation!AG51</f>
        <v>0</v>
      </c>
      <c r="O45" s="87">
        <f>Transporation!AH51</f>
        <v>0</v>
      </c>
      <c r="P45" s="88">
        <f t="shared" si="5"/>
        <v>31522.16</v>
      </c>
      <c r="Q45" s="101">
        <f t="shared" si="6"/>
        <v>0</v>
      </c>
      <c r="R45" s="87">
        <f t="shared" si="7"/>
        <v>31522.16</v>
      </c>
      <c r="S45" s="29"/>
      <c r="T45" s="29"/>
      <c r="U45" s="29"/>
    </row>
    <row r="46" spans="1:21" s="87" customFormat="1" ht="35.1" customHeight="1">
      <c r="A46" s="82" t="s">
        <v>345</v>
      </c>
      <c r="B46" s="87">
        <f>Admin!M50</f>
        <v>0</v>
      </c>
      <c r="C46" s="87">
        <f>Admin!N50</f>
        <v>0</v>
      </c>
      <c r="D46" s="87">
        <f>'Comm. &amp; Pers. Dev.'!O48</f>
        <v>0</v>
      </c>
      <c r="E46" s="87">
        <f>'Comm. &amp; Pers. Dev.'!P48</f>
        <v>0</v>
      </c>
      <c r="F46" s="87">
        <f>Development!AC57</f>
        <v>4132</v>
      </c>
      <c r="G46" s="87">
        <f>Development!AD57</f>
        <v>0</v>
      </c>
      <c r="H46" s="87">
        <f>Energy!AK49</f>
        <v>0</v>
      </c>
      <c r="I46" s="87">
        <f>Energy!AL49</f>
        <v>0</v>
      </c>
      <c r="J46" s="87">
        <f>'Head Start'!Y48</f>
        <v>0</v>
      </c>
      <c r="K46" s="87">
        <f>'Head Start'!Z48</f>
        <v>0</v>
      </c>
      <c r="L46" s="87">
        <f>Nutrition!AM51</f>
        <v>0</v>
      </c>
      <c r="M46" s="87">
        <f>Nutrition!AN51</f>
        <v>0</v>
      </c>
      <c r="N46" s="87">
        <f>Transporation!AG52</f>
        <v>0</v>
      </c>
      <c r="O46" s="87">
        <f>Transporation!AH52</f>
        <v>0</v>
      </c>
      <c r="P46" s="88">
        <f t="shared" si="5"/>
        <v>4132</v>
      </c>
      <c r="Q46" s="101">
        <f t="shared" si="6"/>
        <v>0</v>
      </c>
      <c r="R46" s="87">
        <f t="shared" si="7"/>
        <v>4132</v>
      </c>
      <c r="S46" s="29"/>
      <c r="T46" s="29"/>
      <c r="U46" s="29"/>
    </row>
    <row r="47" spans="1:21" s="87" customFormat="1" ht="35.1" customHeight="1">
      <c r="A47" s="82" t="s">
        <v>346</v>
      </c>
      <c r="B47" s="87">
        <f>Admin!M51</f>
        <v>2500</v>
      </c>
      <c r="C47" s="87">
        <f>Admin!N51</f>
        <v>0</v>
      </c>
      <c r="D47" s="87">
        <f>'Comm. &amp; Pers. Dev.'!O49</f>
        <v>5000</v>
      </c>
      <c r="E47" s="87">
        <f>'Comm. &amp; Pers. Dev.'!P49</f>
        <v>0</v>
      </c>
      <c r="F47" s="87">
        <f>Development!AC58</f>
        <v>1800</v>
      </c>
      <c r="G47" s="87">
        <f>Development!AD58</f>
        <v>0</v>
      </c>
      <c r="H47" s="87">
        <f>Energy!AK50</f>
        <v>4458</v>
      </c>
      <c r="I47" s="87">
        <f>Energy!AL50</f>
        <v>0</v>
      </c>
      <c r="J47" s="87">
        <f>'Head Start'!Y49</f>
        <v>20000</v>
      </c>
      <c r="K47" s="87">
        <f>'Head Start'!Z49</f>
        <v>0</v>
      </c>
      <c r="L47" s="87">
        <f>Nutrition!AM52</f>
        <v>5734.35</v>
      </c>
      <c r="M47" s="87">
        <f>Nutrition!AN52</f>
        <v>0</v>
      </c>
      <c r="N47" s="87">
        <f>Transporation!AG53</f>
        <v>8873.44</v>
      </c>
      <c r="O47" s="87">
        <f>Transporation!AH53</f>
        <v>0</v>
      </c>
      <c r="P47" s="88">
        <f t="shared" si="5"/>
        <v>48365.79</v>
      </c>
      <c r="Q47" s="101">
        <f t="shared" si="6"/>
        <v>0</v>
      </c>
      <c r="R47" s="87">
        <f t="shared" si="7"/>
        <v>48365.79</v>
      </c>
      <c r="S47" s="29"/>
      <c r="T47" s="29"/>
      <c r="U47" s="29"/>
    </row>
    <row r="48" spans="1:21" s="87" customFormat="1" ht="35.1" customHeight="1">
      <c r="A48" s="82" t="s">
        <v>347</v>
      </c>
      <c r="B48" s="87">
        <f>Admin!M52</f>
        <v>3500</v>
      </c>
      <c r="C48" s="87">
        <f>Admin!N52</f>
        <v>0</v>
      </c>
      <c r="D48" s="87">
        <f>'Comm. &amp; Pers. Dev.'!O50</f>
        <v>4000</v>
      </c>
      <c r="E48" s="87">
        <f>'Comm. &amp; Pers. Dev.'!P50</f>
        <v>0</v>
      </c>
      <c r="F48" s="87">
        <f>Development!AC59</f>
        <v>1500</v>
      </c>
      <c r="G48" s="87">
        <f>Development!AD59</f>
        <v>0</v>
      </c>
      <c r="H48" s="87">
        <f>Energy!AK51</f>
        <v>4670</v>
      </c>
      <c r="I48" s="87">
        <f>Energy!AL51</f>
        <v>0</v>
      </c>
      <c r="J48" s="87">
        <f>'Head Start'!Y50</f>
        <v>38000</v>
      </c>
      <c r="K48" s="87">
        <f>'Head Start'!Z50</f>
        <v>0</v>
      </c>
      <c r="L48" s="87">
        <f>Nutrition!AM53</f>
        <v>3785.7200000000003</v>
      </c>
      <c r="M48" s="87">
        <f>Nutrition!AN53</f>
        <v>0</v>
      </c>
      <c r="N48" s="87">
        <f>Transporation!AG54</f>
        <v>8288</v>
      </c>
      <c r="O48" s="87">
        <f>Transporation!AH54</f>
        <v>0</v>
      </c>
      <c r="P48" s="88">
        <f t="shared" si="5"/>
        <v>63743.72</v>
      </c>
      <c r="Q48" s="101">
        <f t="shared" si="6"/>
        <v>0</v>
      </c>
      <c r="R48" s="87">
        <f t="shared" si="7"/>
        <v>63743.72</v>
      </c>
      <c r="S48" s="29"/>
      <c r="T48" s="29"/>
      <c r="U48" s="29"/>
    </row>
    <row r="49" spans="1:21" s="87" customFormat="1" ht="35.1" customHeight="1">
      <c r="A49" s="82" t="s">
        <v>348</v>
      </c>
      <c r="B49" s="87">
        <f>Admin!M53</f>
        <v>0</v>
      </c>
      <c r="C49" s="87">
        <f>Admin!N53</f>
        <v>0</v>
      </c>
      <c r="D49" s="87">
        <f>'Comm. &amp; Pers. Dev.'!O51</f>
        <v>0</v>
      </c>
      <c r="E49" s="87">
        <f>'Comm. &amp; Pers. Dev.'!P51</f>
        <v>0</v>
      </c>
      <c r="F49" s="87">
        <f>Development!AC60</f>
        <v>0</v>
      </c>
      <c r="G49" s="87">
        <f>Development!AD60</f>
        <v>0</v>
      </c>
      <c r="H49" s="87">
        <f>Energy!AK52</f>
        <v>0</v>
      </c>
      <c r="I49" s="87">
        <f>Energy!AL52</f>
        <v>0</v>
      </c>
      <c r="J49" s="87">
        <f>'Head Start'!Y51</f>
        <v>0</v>
      </c>
      <c r="K49" s="87">
        <f>'Head Start'!Z51</f>
        <v>0</v>
      </c>
      <c r="L49" s="87">
        <f>Nutrition!AM54</f>
        <v>0</v>
      </c>
      <c r="M49" s="87">
        <f>Nutrition!AN54</f>
        <v>0</v>
      </c>
      <c r="N49" s="87">
        <f>Transporation!AG55</f>
        <v>0</v>
      </c>
      <c r="O49" s="87">
        <f>Transporation!AH55</f>
        <v>0</v>
      </c>
      <c r="P49" s="88">
        <f t="shared" si="5"/>
        <v>0</v>
      </c>
      <c r="Q49" s="101">
        <f t="shared" si="6"/>
        <v>0</v>
      </c>
      <c r="R49" s="87">
        <f t="shared" si="7"/>
        <v>0</v>
      </c>
      <c r="S49" s="29"/>
      <c r="T49" s="29"/>
      <c r="U49" s="29"/>
    </row>
    <row r="50" spans="1:21" s="87" customFormat="1" ht="35.1" customHeight="1">
      <c r="A50" s="82" t="s">
        <v>349</v>
      </c>
      <c r="B50" s="87">
        <f>Admin!M54</f>
        <v>365</v>
      </c>
      <c r="C50" s="87">
        <f>Admin!N54</f>
        <v>0</v>
      </c>
      <c r="D50" s="87">
        <f>'Comm. &amp; Pers. Dev.'!O52</f>
        <v>300</v>
      </c>
      <c r="E50" s="87">
        <f>'Comm. &amp; Pers. Dev.'!P52</f>
        <v>0</v>
      </c>
      <c r="F50" s="87">
        <f>Development!AC61</f>
        <v>152</v>
      </c>
      <c r="G50" s="87">
        <f>Development!AD61</f>
        <v>0</v>
      </c>
      <c r="H50" s="87">
        <f>Energy!AK53</f>
        <v>630.22000000000014</v>
      </c>
      <c r="I50" s="87">
        <f>Energy!AL53</f>
        <v>0</v>
      </c>
      <c r="J50" s="87">
        <f>'Head Start'!Y52</f>
        <v>4000</v>
      </c>
      <c r="K50" s="87">
        <f>'Head Start'!Z52</f>
        <v>0</v>
      </c>
      <c r="L50" s="87">
        <f>Nutrition!AM55</f>
        <v>585.7700000000001</v>
      </c>
      <c r="M50" s="87">
        <f>Nutrition!AN55</f>
        <v>0</v>
      </c>
      <c r="N50" s="87">
        <f>Transporation!AG56</f>
        <v>500</v>
      </c>
      <c r="O50" s="87">
        <f>Transporation!AH56</f>
        <v>0</v>
      </c>
      <c r="P50" s="88">
        <f t="shared" si="5"/>
        <v>6532.9900000000007</v>
      </c>
      <c r="Q50" s="101">
        <f t="shared" si="6"/>
        <v>0</v>
      </c>
      <c r="R50" s="87">
        <f t="shared" si="7"/>
        <v>6532.9900000000007</v>
      </c>
      <c r="S50" s="29"/>
      <c r="T50" s="29"/>
      <c r="U50" s="29"/>
    </row>
    <row r="51" spans="1:21" s="87" customFormat="1" ht="35.1" customHeight="1">
      <c r="A51" s="82" t="s">
        <v>350</v>
      </c>
      <c r="B51" s="87">
        <f>Admin!M55</f>
        <v>0</v>
      </c>
      <c r="C51" s="87">
        <f>Admin!N55</f>
        <v>0</v>
      </c>
      <c r="D51" s="87">
        <f>'Comm. &amp; Pers. Dev.'!O53</f>
        <v>11431</v>
      </c>
      <c r="E51" s="87">
        <f>'Comm. &amp; Pers. Dev.'!P53</f>
        <v>0</v>
      </c>
      <c r="F51" s="87">
        <f>Development!AC62</f>
        <v>19680</v>
      </c>
      <c r="G51" s="87">
        <f>Development!AD62</f>
        <v>0</v>
      </c>
      <c r="H51" s="87">
        <f>Energy!AK54</f>
        <v>19726</v>
      </c>
      <c r="I51" s="87">
        <f>Energy!AL54</f>
        <v>0</v>
      </c>
      <c r="J51" s="87">
        <f>'Head Start'!Y53</f>
        <v>235069</v>
      </c>
      <c r="K51" s="87">
        <f>'Head Start'!Z53</f>
        <v>0</v>
      </c>
      <c r="L51" s="87">
        <f>Nutrition!AM56</f>
        <v>0</v>
      </c>
      <c r="M51" s="87">
        <f>Nutrition!AN56</f>
        <v>0</v>
      </c>
      <c r="N51" s="87">
        <f>Transporation!AG57</f>
        <v>0</v>
      </c>
      <c r="O51" s="87">
        <f>Transporation!AH57</f>
        <v>0</v>
      </c>
      <c r="P51" s="88">
        <f t="shared" si="5"/>
        <v>285906</v>
      </c>
      <c r="Q51" s="101">
        <f t="shared" si="6"/>
        <v>0</v>
      </c>
      <c r="R51" s="87">
        <f t="shared" si="7"/>
        <v>285906</v>
      </c>
      <c r="S51" s="29"/>
      <c r="T51" s="29"/>
      <c r="U51" s="29"/>
    </row>
    <row r="52" spans="1:21" s="87" customFormat="1" ht="35.1" customHeight="1">
      <c r="A52" s="82" t="s">
        <v>351</v>
      </c>
      <c r="B52" s="87">
        <f>Admin!M56</f>
        <v>10100</v>
      </c>
      <c r="C52" s="87">
        <f>Admin!N56</f>
        <v>0</v>
      </c>
      <c r="D52" s="87">
        <f>'Comm. &amp; Pers. Dev.'!O54</f>
        <v>6500</v>
      </c>
      <c r="E52" s="87">
        <f>'Comm. &amp; Pers. Dev.'!P54</f>
        <v>0</v>
      </c>
      <c r="F52" s="87">
        <f>Development!AC63</f>
        <v>4897</v>
      </c>
      <c r="G52" s="87">
        <f>Development!AD63</f>
        <v>0</v>
      </c>
      <c r="H52" s="87">
        <f>Energy!AK55</f>
        <v>3384</v>
      </c>
      <c r="I52" s="87">
        <f>Energy!AL55</f>
        <v>0</v>
      </c>
      <c r="J52" s="87">
        <f>'Head Start'!Y54</f>
        <v>86500</v>
      </c>
      <c r="K52" s="87">
        <f>'Head Start'!Z54</f>
        <v>0</v>
      </c>
      <c r="L52" s="87">
        <f>Nutrition!AM57</f>
        <v>3500.0399999999995</v>
      </c>
      <c r="M52" s="87">
        <f>Nutrition!AN57</f>
        <v>0</v>
      </c>
      <c r="N52" s="87">
        <f>Transporation!AG58</f>
        <v>2700</v>
      </c>
      <c r="O52" s="87">
        <f>Transporation!AH58</f>
        <v>0</v>
      </c>
      <c r="P52" s="88">
        <f t="shared" si="5"/>
        <v>117581.04</v>
      </c>
      <c r="Q52" s="101">
        <f t="shared" si="6"/>
        <v>0</v>
      </c>
      <c r="R52" s="87">
        <f t="shared" si="7"/>
        <v>117581.04</v>
      </c>
      <c r="S52" s="29"/>
      <c r="T52" s="29"/>
      <c r="U52" s="29"/>
    </row>
    <row r="53" spans="1:21" s="87" customFormat="1" ht="35.1" customHeight="1">
      <c r="A53" s="82" t="s">
        <v>352</v>
      </c>
      <c r="B53" s="87">
        <f>Admin!M57</f>
        <v>3700</v>
      </c>
      <c r="C53" s="87">
        <f>Admin!N57</f>
        <v>0</v>
      </c>
      <c r="D53" s="87">
        <f>'Comm. &amp; Pers. Dev.'!O55</f>
        <v>600</v>
      </c>
      <c r="E53" s="87">
        <f>'Comm. &amp; Pers. Dev.'!P55</f>
        <v>0</v>
      </c>
      <c r="F53" s="87">
        <f>Development!AC64</f>
        <v>550</v>
      </c>
      <c r="G53" s="87">
        <f>Development!AD64</f>
        <v>0</v>
      </c>
      <c r="H53" s="87">
        <f>Energy!AK56</f>
        <v>951</v>
      </c>
      <c r="I53" s="87">
        <f>Energy!AL56</f>
        <v>0</v>
      </c>
      <c r="J53" s="87">
        <f>'Head Start'!Y55</f>
        <v>33499.96</v>
      </c>
      <c r="K53" s="87">
        <f>'Head Start'!Z55</f>
        <v>0</v>
      </c>
      <c r="L53" s="87">
        <f>Nutrition!AM58</f>
        <v>500.0100000000001</v>
      </c>
      <c r="M53" s="87">
        <f>Nutrition!AN58</f>
        <v>0</v>
      </c>
      <c r="N53" s="87">
        <f>Transporation!AG59</f>
        <v>225.01</v>
      </c>
      <c r="O53" s="87">
        <f>Transporation!AH59</f>
        <v>0</v>
      </c>
      <c r="P53" s="88">
        <f t="shared" si="5"/>
        <v>40025.980000000003</v>
      </c>
      <c r="Q53" s="101">
        <f t="shared" si="6"/>
        <v>0</v>
      </c>
      <c r="R53" s="87">
        <f t="shared" si="7"/>
        <v>40025.980000000003</v>
      </c>
      <c r="S53" s="29"/>
      <c r="T53" s="29"/>
      <c r="U53" s="29"/>
    </row>
    <row r="54" spans="1:21" s="87" customFormat="1" ht="35.1" customHeight="1">
      <c r="A54" s="82" t="s">
        <v>353</v>
      </c>
      <c r="B54" s="87">
        <f>Admin!M58</f>
        <v>13477.89</v>
      </c>
      <c r="C54" s="87">
        <f>Admin!N58</f>
        <v>0</v>
      </c>
      <c r="D54" s="87">
        <f>'Comm. &amp; Pers. Dev.'!O56</f>
        <v>2500</v>
      </c>
      <c r="E54" s="87">
        <f>'Comm. &amp; Pers. Dev.'!P56</f>
        <v>0</v>
      </c>
      <c r="F54" s="87">
        <f>Development!AC65</f>
        <v>3500</v>
      </c>
      <c r="G54" s="87">
        <f>Development!AD65</f>
        <v>0</v>
      </c>
      <c r="H54" s="87">
        <f>Energy!AK57</f>
        <v>3000</v>
      </c>
      <c r="I54" s="87">
        <f>Energy!AL57</f>
        <v>0</v>
      </c>
      <c r="J54" s="87">
        <f>'Head Start'!Y56</f>
        <v>34500</v>
      </c>
      <c r="K54" s="87">
        <f>'Head Start'!Z56</f>
        <v>0</v>
      </c>
      <c r="L54" s="87">
        <f>Nutrition!AM59</f>
        <v>1500.0200000000002</v>
      </c>
      <c r="M54" s="87">
        <f>Nutrition!AN59</f>
        <v>0</v>
      </c>
      <c r="N54" s="87">
        <f>Transporation!AG60</f>
        <v>629.99</v>
      </c>
      <c r="O54" s="87">
        <f>Transporation!AH60</f>
        <v>0</v>
      </c>
      <c r="P54" s="88">
        <f t="shared" si="5"/>
        <v>59107.899999999994</v>
      </c>
      <c r="Q54" s="101">
        <f t="shared" si="6"/>
        <v>0</v>
      </c>
      <c r="R54" s="87">
        <f t="shared" si="7"/>
        <v>59107.899999999994</v>
      </c>
      <c r="S54" s="29"/>
      <c r="T54" s="29"/>
      <c r="U54" s="29"/>
    </row>
    <row r="55" spans="1:21" s="87" customFormat="1" ht="35.1" customHeight="1">
      <c r="A55" s="82" t="s">
        <v>354</v>
      </c>
      <c r="B55" s="87">
        <f>Admin!M59</f>
        <v>0</v>
      </c>
      <c r="C55" s="87">
        <f>Admin!N59</f>
        <v>0</v>
      </c>
      <c r="D55" s="87">
        <f>'Comm. &amp; Pers. Dev.'!O57</f>
        <v>0</v>
      </c>
      <c r="E55" s="87">
        <f>'Comm. &amp; Pers. Dev.'!P57</f>
        <v>0</v>
      </c>
      <c r="F55" s="87">
        <f>Development!AC66</f>
        <v>0</v>
      </c>
      <c r="G55" s="87">
        <f>Development!AD66</f>
        <v>0</v>
      </c>
      <c r="H55" s="87">
        <f>Energy!AK58</f>
        <v>0</v>
      </c>
      <c r="I55" s="87">
        <f>Energy!AL58</f>
        <v>0</v>
      </c>
      <c r="J55" s="87">
        <f>'Head Start'!Y57</f>
        <v>0</v>
      </c>
      <c r="K55" s="87">
        <f>'Head Start'!Z57</f>
        <v>0</v>
      </c>
      <c r="L55" s="87">
        <f>Nutrition!AM60</f>
        <v>0</v>
      </c>
      <c r="M55" s="87">
        <f>Nutrition!AN60</f>
        <v>0</v>
      </c>
      <c r="N55" s="87">
        <f>Transporation!AG61</f>
        <v>0</v>
      </c>
      <c r="O55" s="87">
        <f>Transporation!AH61</f>
        <v>0</v>
      </c>
      <c r="P55" s="88">
        <f t="shared" si="5"/>
        <v>0</v>
      </c>
      <c r="Q55" s="101">
        <f t="shared" si="6"/>
        <v>0</v>
      </c>
      <c r="R55" s="87">
        <f t="shared" si="7"/>
        <v>0</v>
      </c>
      <c r="S55" s="29"/>
      <c r="T55" s="29"/>
      <c r="U55" s="29"/>
    </row>
    <row r="56" spans="1:21" s="87" customFormat="1" ht="35.1" customHeight="1">
      <c r="A56" s="82" t="s">
        <v>355</v>
      </c>
      <c r="B56" s="87">
        <f>Admin!M60</f>
        <v>0</v>
      </c>
      <c r="C56" s="87">
        <f>Admin!N60</f>
        <v>0</v>
      </c>
      <c r="D56" s="87">
        <f>'Comm. &amp; Pers. Dev.'!O58</f>
        <v>0</v>
      </c>
      <c r="E56" s="87">
        <f>'Comm. &amp; Pers. Dev.'!P58</f>
        <v>0</v>
      </c>
      <c r="F56" s="87">
        <f>Development!AC67</f>
        <v>0</v>
      </c>
      <c r="G56" s="87">
        <f>Development!AD67</f>
        <v>0</v>
      </c>
      <c r="H56" s="87">
        <f>Energy!AK59</f>
        <v>0</v>
      </c>
      <c r="I56" s="87">
        <f>Energy!AL59</f>
        <v>0</v>
      </c>
      <c r="J56" s="87">
        <f>'Head Start'!Y58</f>
        <v>0</v>
      </c>
      <c r="K56" s="87">
        <f>'Head Start'!Z58</f>
        <v>0</v>
      </c>
      <c r="L56" s="87">
        <f>Nutrition!AM61</f>
        <v>0</v>
      </c>
      <c r="M56" s="87">
        <f>Nutrition!AN61</f>
        <v>0</v>
      </c>
      <c r="N56" s="87">
        <f>Transporation!AG62</f>
        <v>0</v>
      </c>
      <c r="O56" s="87">
        <f>Transporation!AH62</f>
        <v>0</v>
      </c>
      <c r="P56" s="88">
        <f t="shared" si="5"/>
        <v>0</v>
      </c>
      <c r="Q56" s="101">
        <f t="shared" si="6"/>
        <v>0</v>
      </c>
      <c r="R56" s="87">
        <f t="shared" si="7"/>
        <v>0</v>
      </c>
      <c r="S56" s="29"/>
      <c r="T56" s="29"/>
      <c r="U56" s="29"/>
    </row>
    <row r="57" spans="1:21" s="87" customFormat="1" ht="35.1" customHeight="1">
      <c r="A57" s="82" t="s">
        <v>356</v>
      </c>
      <c r="B57" s="87">
        <f>Admin!M61</f>
        <v>4761.1099999999997</v>
      </c>
      <c r="C57" s="87">
        <f>Admin!N61</f>
        <v>0</v>
      </c>
      <c r="D57" s="87">
        <f>'Comm. &amp; Pers. Dev.'!O59</f>
        <v>0</v>
      </c>
      <c r="E57" s="87">
        <f>'Comm. &amp; Pers. Dev.'!P59</f>
        <v>0</v>
      </c>
      <c r="F57" s="87">
        <f>Development!AC68</f>
        <v>0</v>
      </c>
      <c r="G57" s="87">
        <f>Development!AD68</f>
        <v>0</v>
      </c>
      <c r="H57" s="87">
        <f>Energy!AK60</f>
        <v>43389.52</v>
      </c>
      <c r="I57" s="87">
        <f>Energy!AL60</f>
        <v>0</v>
      </c>
      <c r="J57" s="87">
        <f>'Head Start'!Y59</f>
        <v>0</v>
      </c>
      <c r="K57" s="87">
        <f>'Head Start'!Z59</f>
        <v>0</v>
      </c>
      <c r="L57" s="87">
        <f>Nutrition!AM62</f>
        <v>14161.78</v>
      </c>
      <c r="M57" s="87">
        <f>Nutrition!AN62</f>
        <v>0</v>
      </c>
      <c r="N57" s="87">
        <f>Transporation!AG63</f>
        <v>0</v>
      </c>
      <c r="O57" s="87">
        <f>Transporation!AH63</f>
        <v>0</v>
      </c>
      <c r="P57" s="88">
        <f t="shared" si="5"/>
        <v>62312.409999999996</v>
      </c>
      <c r="Q57" s="101">
        <f t="shared" si="6"/>
        <v>0</v>
      </c>
      <c r="R57" s="87">
        <f t="shared" si="7"/>
        <v>62312.409999999996</v>
      </c>
      <c r="S57" s="29"/>
      <c r="T57" s="29"/>
      <c r="U57" s="29"/>
    </row>
    <row r="58" spans="1:21" s="87" customFormat="1" ht="35.1" customHeight="1">
      <c r="A58" s="82" t="s">
        <v>357</v>
      </c>
      <c r="B58" s="87">
        <f>Admin!M62</f>
        <v>0</v>
      </c>
      <c r="C58" s="87">
        <f>Admin!N62</f>
        <v>0</v>
      </c>
      <c r="D58" s="87">
        <f>'Comm. &amp; Pers. Dev.'!O60</f>
        <v>0</v>
      </c>
      <c r="E58" s="87">
        <f>'Comm. &amp; Pers. Dev.'!P60</f>
        <v>0</v>
      </c>
      <c r="F58" s="87">
        <f>Development!AC69</f>
        <v>0</v>
      </c>
      <c r="G58" s="87">
        <f>Development!AD69</f>
        <v>0</v>
      </c>
      <c r="H58" s="87">
        <f>Energy!AK61</f>
        <v>0</v>
      </c>
      <c r="I58" s="87">
        <f>Energy!AL61</f>
        <v>0</v>
      </c>
      <c r="J58" s="87">
        <f>'Head Start'!Y60</f>
        <v>0</v>
      </c>
      <c r="K58" s="87">
        <f>'Head Start'!Z60</f>
        <v>0</v>
      </c>
      <c r="L58" s="87">
        <f>Nutrition!AM63</f>
        <v>0</v>
      </c>
      <c r="M58" s="87">
        <f>Nutrition!AN63</f>
        <v>0</v>
      </c>
      <c r="N58" s="87">
        <f>Transporation!AG64</f>
        <v>0</v>
      </c>
      <c r="O58" s="87">
        <f>Transporation!AH64</f>
        <v>0</v>
      </c>
      <c r="P58" s="88">
        <f t="shared" si="5"/>
        <v>0</v>
      </c>
      <c r="Q58" s="101">
        <f t="shared" si="6"/>
        <v>0</v>
      </c>
      <c r="R58" s="87">
        <f t="shared" si="7"/>
        <v>0</v>
      </c>
      <c r="S58" s="29"/>
      <c r="T58" s="29"/>
      <c r="U58" s="29"/>
    </row>
    <row r="59" spans="1:21" s="87" customFormat="1" ht="35.1" customHeight="1">
      <c r="A59" s="82" t="s">
        <v>358</v>
      </c>
      <c r="B59" s="87">
        <f>Admin!M63</f>
        <v>2150</v>
      </c>
      <c r="C59" s="87">
        <f>Admin!N63</f>
        <v>0</v>
      </c>
      <c r="D59" s="87">
        <f>'Comm. &amp; Pers. Dev.'!O61</f>
        <v>2905</v>
      </c>
      <c r="E59" s="87">
        <f>'Comm. &amp; Pers. Dev.'!P61</f>
        <v>0</v>
      </c>
      <c r="F59" s="87">
        <f>Development!AC70</f>
        <v>1425</v>
      </c>
      <c r="G59" s="87">
        <f>Development!AD70</f>
        <v>0</v>
      </c>
      <c r="H59" s="87">
        <f>Energy!AK62</f>
        <v>1199</v>
      </c>
      <c r="I59" s="87">
        <f>Energy!AL62</f>
        <v>0</v>
      </c>
      <c r="J59" s="87">
        <f>'Head Start'!Y61</f>
        <v>114562</v>
      </c>
      <c r="K59" s="87">
        <f>'Head Start'!Z61</f>
        <v>0</v>
      </c>
      <c r="L59" s="87">
        <f>Nutrition!AM64</f>
        <v>960.00999999999988</v>
      </c>
      <c r="M59" s="87">
        <f>Nutrition!AN64</f>
        <v>0</v>
      </c>
      <c r="N59" s="87">
        <f>Transporation!AG65</f>
        <v>756</v>
      </c>
      <c r="O59" s="87">
        <f>Transporation!AH65</f>
        <v>0</v>
      </c>
      <c r="P59" s="88">
        <f t="shared" si="5"/>
        <v>123957.01</v>
      </c>
      <c r="Q59" s="101">
        <f t="shared" si="6"/>
        <v>0</v>
      </c>
      <c r="R59" s="87">
        <f t="shared" si="7"/>
        <v>123957.01</v>
      </c>
      <c r="S59" s="29"/>
      <c r="T59" s="29"/>
      <c r="U59" s="29"/>
    </row>
    <row r="60" spans="1:21" s="87" customFormat="1" ht="35.1" customHeight="1">
      <c r="A60" s="82" t="s">
        <v>359</v>
      </c>
      <c r="B60" s="87">
        <f>Admin!M64</f>
        <v>1800</v>
      </c>
      <c r="C60" s="87">
        <f>Admin!N64</f>
        <v>0</v>
      </c>
      <c r="D60" s="87">
        <f>'Comm. &amp; Pers. Dev.'!O62</f>
        <v>0</v>
      </c>
      <c r="E60" s="87">
        <f>'Comm. &amp; Pers. Dev.'!P62</f>
        <v>0</v>
      </c>
      <c r="F60" s="87">
        <f>Development!AC71</f>
        <v>0</v>
      </c>
      <c r="G60" s="87">
        <f>Development!AD71</f>
        <v>0</v>
      </c>
      <c r="H60" s="87">
        <f>Energy!AK63</f>
        <v>0</v>
      </c>
      <c r="I60" s="87">
        <f>Energy!AL63</f>
        <v>0</v>
      </c>
      <c r="J60" s="87">
        <f>'Head Start'!Y62</f>
        <v>0</v>
      </c>
      <c r="K60" s="87">
        <f>'Head Start'!Z62</f>
        <v>0</v>
      </c>
      <c r="L60" s="87">
        <f>Nutrition!AM65</f>
        <v>0</v>
      </c>
      <c r="M60" s="87">
        <f>Nutrition!AN65</f>
        <v>0</v>
      </c>
      <c r="N60" s="87">
        <f>Transporation!AG66</f>
        <v>0</v>
      </c>
      <c r="O60" s="87">
        <f>Transporation!AH66</f>
        <v>0</v>
      </c>
      <c r="P60" s="88">
        <f t="shared" si="5"/>
        <v>1800</v>
      </c>
      <c r="Q60" s="101">
        <f t="shared" si="6"/>
        <v>0</v>
      </c>
      <c r="R60" s="87">
        <f t="shared" si="7"/>
        <v>1800</v>
      </c>
      <c r="S60" s="29"/>
      <c r="T60" s="29"/>
      <c r="U60" s="29"/>
    </row>
    <row r="61" spans="1:21" s="87" customFormat="1" ht="35.1" customHeight="1">
      <c r="A61" s="82" t="s">
        <v>360</v>
      </c>
      <c r="B61" s="87">
        <f>Admin!M65</f>
        <v>7011</v>
      </c>
      <c r="C61" s="87">
        <f>Admin!N65</f>
        <v>0</v>
      </c>
      <c r="D61" s="87">
        <f>'Comm. &amp; Pers. Dev.'!O63</f>
        <v>6855</v>
      </c>
      <c r="E61" s="87">
        <f>'Comm. &amp; Pers. Dev.'!P63</f>
        <v>0</v>
      </c>
      <c r="F61" s="87">
        <f>Development!AC72</f>
        <v>14569.79</v>
      </c>
      <c r="G61" s="87">
        <f>Development!AD72</f>
        <v>0</v>
      </c>
      <c r="H61" s="87">
        <f>Energy!AK64</f>
        <v>7336.94</v>
      </c>
      <c r="I61" s="87">
        <f>Energy!AL64</f>
        <v>0</v>
      </c>
      <c r="J61" s="87">
        <f>'Head Start'!Y63</f>
        <v>164036</v>
      </c>
      <c r="K61" s="87">
        <f>'Head Start'!Z63</f>
        <v>0</v>
      </c>
      <c r="L61" s="87">
        <f>Nutrition!AM66</f>
        <v>1692.8899999999999</v>
      </c>
      <c r="M61" s="87">
        <f>Nutrition!AN66</f>
        <v>0</v>
      </c>
      <c r="N61" s="87">
        <f>Transporation!AG67</f>
        <v>350.02</v>
      </c>
      <c r="O61" s="87">
        <f>Transporation!AH67</f>
        <v>0</v>
      </c>
      <c r="P61" s="88">
        <f t="shared" si="5"/>
        <v>201851.64</v>
      </c>
      <c r="Q61" s="101">
        <f t="shared" si="6"/>
        <v>0</v>
      </c>
      <c r="R61" s="87">
        <f t="shared" si="7"/>
        <v>201851.64</v>
      </c>
      <c r="S61" s="29"/>
      <c r="T61" s="29"/>
      <c r="U61" s="29"/>
    </row>
    <row r="62" spans="1:21" s="87" customFormat="1" ht="35.1" customHeight="1">
      <c r="A62" s="82" t="s">
        <v>361</v>
      </c>
      <c r="B62" s="87">
        <f>Admin!M66</f>
        <v>0</v>
      </c>
      <c r="C62" s="87">
        <f>Admin!N66</f>
        <v>0</v>
      </c>
      <c r="D62" s="87">
        <f>'Comm. &amp; Pers. Dev.'!O64</f>
        <v>1000</v>
      </c>
      <c r="E62" s="87">
        <f>'Comm. &amp; Pers. Dev.'!P64</f>
        <v>0</v>
      </c>
      <c r="F62" s="87">
        <f>Development!AC73</f>
        <v>0</v>
      </c>
      <c r="G62" s="87">
        <f>Development!AD73</f>
        <v>0</v>
      </c>
      <c r="H62" s="87">
        <f>Energy!AK65</f>
        <v>4500</v>
      </c>
      <c r="I62" s="87">
        <f>Energy!AL65</f>
        <v>0</v>
      </c>
      <c r="J62" s="87">
        <f>'Head Start'!Y64</f>
        <v>17984</v>
      </c>
      <c r="K62" s="87">
        <f>'Head Start'!Z64</f>
        <v>0</v>
      </c>
      <c r="L62" s="87">
        <f>Nutrition!AM67</f>
        <v>0</v>
      </c>
      <c r="M62" s="87">
        <f>Nutrition!AN67</f>
        <v>0</v>
      </c>
      <c r="N62" s="87">
        <f>Transporation!AG68</f>
        <v>0</v>
      </c>
      <c r="O62" s="87">
        <f>Transporation!AH68</f>
        <v>0</v>
      </c>
      <c r="P62" s="88">
        <f t="shared" si="5"/>
        <v>23484</v>
      </c>
      <c r="Q62" s="101">
        <f t="shared" si="6"/>
        <v>0</v>
      </c>
      <c r="R62" s="87">
        <f t="shared" si="7"/>
        <v>23484</v>
      </c>
      <c r="S62" s="29"/>
      <c r="T62" s="29"/>
      <c r="U62" s="29"/>
    </row>
    <row r="63" spans="1:21" s="87" customFormat="1" ht="35.1" customHeight="1">
      <c r="A63" s="82" t="s">
        <v>362</v>
      </c>
      <c r="B63" s="87">
        <f>Admin!M67</f>
        <v>0</v>
      </c>
      <c r="C63" s="87">
        <f>Admin!N67</f>
        <v>0</v>
      </c>
      <c r="D63" s="87">
        <f>'Comm. &amp; Pers. Dev.'!O65</f>
        <v>0</v>
      </c>
      <c r="E63" s="87">
        <f>'Comm. &amp; Pers. Dev.'!P65</f>
        <v>0</v>
      </c>
      <c r="F63" s="87">
        <f>Development!AC74</f>
        <v>0</v>
      </c>
      <c r="G63" s="87">
        <f>Development!AD74</f>
        <v>0</v>
      </c>
      <c r="H63" s="87">
        <f>Energy!AK66</f>
        <v>0</v>
      </c>
      <c r="I63" s="87">
        <f>Energy!AL66</f>
        <v>0</v>
      </c>
      <c r="J63" s="87">
        <f>'Head Start'!Y65</f>
        <v>13380</v>
      </c>
      <c r="K63" s="87">
        <f>'Head Start'!Z65</f>
        <v>0</v>
      </c>
      <c r="L63" s="87">
        <f>Nutrition!AM68</f>
        <v>0</v>
      </c>
      <c r="M63" s="87">
        <f>Nutrition!AN68</f>
        <v>0</v>
      </c>
      <c r="N63" s="87">
        <f>Transporation!AG69</f>
        <v>0</v>
      </c>
      <c r="O63" s="87">
        <f>Transporation!AH69</f>
        <v>0</v>
      </c>
      <c r="P63" s="88">
        <f t="shared" si="5"/>
        <v>13380</v>
      </c>
      <c r="Q63" s="101">
        <f t="shared" si="6"/>
        <v>0</v>
      </c>
      <c r="R63" s="87">
        <f t="shared" si="7"/>
        <v>13380</v>
      </c>
      <c r="S63" s="29"/>
      <c r="T63" s="29"/>
      <c r="U63" s="29"/>
    </row>
    <row r="64" spans="1:21" s="87" customFormat="1" ht="35.1" customHeight="1">
      <c r="A64" s="82" t="s">
        <v>363</v>
      </c>
      <c r="B64" s="87">
        <f>Admin!M68</f>
        <v>0</v>
      </c>
      <c r="C64" s="87">
        <f>Admin!N68</f>
        <v>0</v>
      </c>
      <c r="D64" s="87">
        <f>'Comm. &amp; Pers. Dev.'!O66</f>
        <v>0</v>
      </c>
      <c r="E64" s="87">
        <f>'Comm. &amp; Pers. Dev.'!P66</f>
        <v>0</v>
      </c>
      <c r="F64" s="87">
        <f>Development!AC75</f>
        <v>0</v>
      </c>
      <c r="G64" s="87">
        <f>Development!AD75</f>
        <v>0</v>
      </c>
      <c r="H64" s="87">
        <f>Energy!AK67</f>
        <v>0</v>
      </c>
      <c r="I64" s="87">
        <f>Energy!AL67</f>
        <v>0</v>
      </c>
      <c r="J64" s="87">
        <f>'Head Start'!Y66</f>
        <v>14534.04</v>
      </c>
      <c r="K64" s="87">
        <f>'Head Start'!Z66</f>
        <v>0</v>
      </c>
      <c r="L64" s="87">
        <f>Nutrition!AM69</f>
        <v>0</v>
      </c>
      <c r="M64" s="87">
        <f>Nutrition!AN69</f>
        <v>0</v>
      </c>
      <c r="N64" s="87">
        <f>Transporation!AG70</f>
        <v>0</v>
      </c>
      <c r="O64" s="87">
        <f>Transporation!AH70</f>
        <v>0</v>
      </c>
      <c r="P64" s="88">
        <f t="shared" si="5"/>
        <v>14534.04</v>
      </c>
      <c r="Q64" s="101">
        <f t="shared" si="6"/>
        <v>0</v>
      </c>
      <c r="R64" s="87">
        <f t="shared" si="7"/>
        <v>14534.04</v>
      </c>
      <c r="S64" s="29"/>
      <c r="T64" s="29"/>
      <c r="U64" s="29"/>
    </row>
    <row r="65" spans="1:21" s="87" customFormat="1" ht="35.1" customHeight="1">
      <c r="A65" s="82" t="s">
        <v>364</v>
      </c>
      <c r="B65" s="87">
        <f>Admin!M69</f>
        <v>0</v>
      </c>
      <c r="C65" s="87">
        <f>Admin!N69</f>
        <v>0</v>
      </c>
      <c r="D65" s="87">
        <f>'Comm. &amp; Pers. Dev.'!O67</f>
        <v>0</v>
      </c>
      <c r="E65" s="87">
        <f>'Comm. &amp; Pers. Dev.'!P67</f>
        <v>0</v>
      </c>
      <c r="F65" s="87">
        <f>Development!AC76</f>
        <v>0</v>
      </c>
      <c r="G65" s="87">
        <f>Development!AD76</f>
        <v>0</v>
      </c>
      <c r="H65" s="87">
        <f>Energy!AK68</f>
        <v>0</v>
      </c>
      <c r="I65" s="87">
        <f>Energy!AL68</f>
        <v>0</v>
      </c>
      <c r="J65" s="87">
        <f>'Head Start'!Y67</f>
        <v>25000</v>
      </c>
      <c r="K65" s="87">
        <f>'Head Start'!Z67</f>
        <v>0</v>
      </c>
      <c r="L65" s="87">
        <f>Nutrition!AM70</f>
        <v>0</v>
      </c>
      <c r="M65" s="87">
        <f>Nutrition!AN70</f>
        <v>0</v>
      </c>
      <c r="N65" s="87">
        <f>Transporation!AG71</f>
        <v>0</v>
      </c>
      <c r="O65" s="87">
        <f>Transporation!AH71</f>
        <v>0</v>
      </c>
      <c r="P65" s="88">
        <f t="shared" si="5"/>
        <v>25000</v>
      </c>
      <c r="Q65" s="101">
        <f t="shared" si="6"/>
        <v>0</v>
      </c>
      <c r="R65" s="87">
        <f t="shared" si="7"/>
        <v>25000</v>
      </c>
      <c r="S65" s="29"/>
      <c r="T65" s="29"/>
      <c r="U65" s="29"/>
    </row>
    <row r="66" spans="1:21" s="87" customFormat="1" ht="35.1" customHeight="1">
      <c r="A66" s="82" t="s">
        <v>365</v>
      </c>
      <c r="B66" s="87">
        <f>Admin!M70</f>
        <v>0</v>
      </c>
      <c r="C66" s="87">
        <f>Admin!N70</f>
        <v>0</v>
      </c>
      <c r="D66" s="87">
        <f>'Comm. &amp; Pers. Dev.'!O68</f>
        <v>0</v>
      </c>
      <c r="E66" s="87">
        <f>'Comm. &amp; Pers. Dev.'!P68</f>
        <v>0</v>
      </c>
      <c r="F66" s="87">
        <f>Development!AC77</f>
        <v>0</v>
      </c>
      <c r="G66" s="87">
        <f>Development!AD77</f>
        <v>0</v>
      </c>
      <c r="H66" s="87">
        <f>Energy!AK69</f>
        <v>0</v>
      </c>
      <c r="I66" s="87">
        <f>Energy!AL69</f>
        <v>0</v>
      </c>
      <c r="J66" s="87">
        <f>'Head Start'!Y68</f>
        <v>0</v>
      </c>
      <c r="K66" s="87">
        <f>'Head Start'!Z68</f>
        <v>0</v>
      </c>
      <c r="L66" s="87">
        <f>Nutrition!AM71</f>
        <v>0</v>
      </c>
      <c r="M66" s="87">
        <f>Nutrition!AN71</f>
        <v>0</v>
      </c>
      <c r="N66" s="87">
        <f>Transporation!AG72</f>
        <v>0</v>
      </c>
      <c r="O66" s="87">
        <f>Transporation!AH72</f>
        <v>0</v>
      </c>
      <c r="P66" s="88">
        <f t="shared" si="5"/>
        <v>0</v>
      </c>
      <c r="Q66" s="101">
        <f t="shared" si="6"/>
        <v>0</v>
      </c>
      <c r="R66" s="87">
        <f t="shared" si="7"/>
        <v>0</v>
      </c>
      <c r="S66" s="29"/>
      <c r="T66" s="29"/>
      <c r="U66" s="29"/>
    </row>
    <row r="67" spans="1:21" s="87" customFormat="1" ht="35.1" customHeight="1">
      <c r="A67" s="82" t="s">
        <v>366</v>
      </c>
      <c r="B67" s="87">
        <f>Admin!M71</f>
        <v>725</v>
      </c>
      <c r="C67" s="87">
        <f>Admin!N71</f>
        <v>0</v>
      </c>
      <c r="D67" s="87">
        <f>'Comm. &amp; Pers. Dev.'!O69</f>
        <v>350</v>
      </c>
      <c r="E67" s="87">
        <f>'Comm. &amp; Pers. Dev.'!P69</f>
        <v>0</v>
      </c>
      <c r="F67" s="87">
        <f>Development!AC78</f>
        <v>3150</v>
      </c>
      <c r="G67" s="87">
        <f>Development!AD78</f>
        <v>0</v>
      </c>
      <c r="H67" s="87">
        <f>Energy!AK70</f>
        <v>2186</v>
      </c>
      <c r="I67" s="87">
        <f>Energy!AL70</f>
        <v>0</v>
      </c>
      <c r="J67" s="87">
        <f>'Head Start'!Y69</f>
        <v>3607</v>
      </c>
      <c r="K67" s="87">
        <f>'Head Start'!Z69</f>
        <v>0</v>
      </c>
      <c r="L67" s="87">
        <f>Nutrition!AM72</f>
        <v>160.01</v>
      </c>
      <c r="M67" s="87">
        <f>Nutrition!AN72</f>
        <v>0</v>
      </c>
      <c r="N67" s="87">
        <f>Transporation!AG73</f>
        <v>75.02</v>
      </c>
      <c r="O67" s="87">
        <f>Transporation!AH73</f>
        <v>0</v>
      </c>
      <c r="P67" s="88">
        <f t="shared" si="5"/>
        <v>10253.030000000001</v>
      </c>
      <c r="Q67" s="101">
        <f t="shared" si="6"/>
        <v>0</v>
      </c>
      <c r="R67" s="87">
        <f t="shared" si="7"/>
        <v>10253.030000000001</v>
      </c>
      <c r="S67" s="29"/>
      <c r="T67" s="29"/>
      <c r="U67" s="29"/>
    </row>
    <row r="68" spans="1:21" s="87" customFormat="1" ht="35.1" customHeight="1">
      <c r="A68" s="82" t="s">
        <v>367</v>
      </c>
      <c r="B68" s="87">
        <f>Admin!M72</f>
        <v>29250</v>
      </c>
      <c r="C68" s="87">
        <f>Admin!N72</f>
        <v>0</v>
      </c>
      <c r="D68" s="87">
        <f>'Comm. &amp; Pers. Dev.'!O70</f>
        <v>5040</v>
      </c>
      <c r="E68" s="87">
        <f>'Comm. &amp; Pers. Dev.'!P70</f>
        <v>0</v>
      </c>
      <c r="F68" s="87">
        <f>Development!AC79</f>
        <v>7500</v>
      </c>
      <c r="G68" s="87">
        <f>Development!AD80</f>
        <v>0</v>
      </c>
      <c r="H68" s="87">
        <f>Energy!AK71</f>
        <v>3379</v>
      </c>
      <c r="I68" s="87">
        <f>Energy!AL71</f>
        <v>0</v>
      </c>
      <c r="J68" s="87">
        <f>'Head Start'!Y70</f>
        <v>36308</v>
      </c>
      <c r="K68" s="87">
        <f>'Head Start'!Z70</f>
        <v>0</v>
      </c>
      <c r="L68" s="87">
        <f>Nutrition!AM73</f>
        <v>5292.9500000000007</v>
      </c>
      <c r="M68" s="87">
        <f>Nutrition!AN73</f>
        <v>0</v>
      </c>
      <c r="N68" s="87">
        <f>Transporation!AG74</f>
        <v>5300</v>
      </c>
      <c r="O68" s="87">
        <f>Transporation!AH74</f>
        <v>0</v>
      </c>
      <c r="P68" s="88">
        <f t="shared" si="5"/>
        <v>92069.95</v>
      </c>
      <c r="Q68" s="101">
        <f t="shared" si="6"/>
        <v>0</v>
      </c>
      <c r="R68" s="87">
        <f t="shared" si="7"/>
        <v>92069.95</v>
      </c>
      <c r="S68" s="29"/>
      <c r="T68" s="29"/>
      <c r="U68" s="29"/>
    </row>
    <row r="69" spans="1:21" s="87" customFormat="1" ht="35.1" customHeight="1">
      <c r="A69" s="82" t="s">
        <v>368</v>
      </c>
      <c r="B69" s="87">
        <f>Admin!M73</f>
        <v>0</v>
      </c>
      <c r="C69" s="87">
        <f>Admin!N73</f>
        <v>0</v>
      </c>
      <c r="D69" s="87">
        <f>'Comm. &amp; Pers. Dev.'!O71</f>
        <v>0</v>
      </c>
      <c r="E69" s="87">
        <f>'Comm. &amp; Pers. Dev.'!P71</f>
        <v>0</v>
      </c>
      <c r="F69" s="87">
        <f>Development!AC80</f>
        <v>6264</v>
      </c>
      <c r="G69" s="87">
        <f>Development!AD81</f>
        <v>0</v>
      </c>
      <c r="H69" s="87">
        <f>Energy!AK72</f>
        <v>0</v>
      </c>
      <c r="I69" s="87">
        <f>Energy!AL72</f>
        <v>0</v>
      </c>
      <c r="J69" s="87">
        <f>'Head Start'!Y71</f>
        <v>0</v>
      </c>
      <c r="K69" s="87">
        <f>'Head Start'!Z71</f>
        <v>0</v>
      </c>
      <c r="L69" s="87">
        <f>Nutrition!AM74</f>
        <v>0</v>
      </c>
      <c r="M69" s="87">
        <f>Nutrition!AN74</f>
        <v>0</v>
      </c>
      <c r="N69" s="87">
        <f>Transporation!AG75</f>
        <v>0</v>
      </c>
      <c r="O69" s="87">
        <f>Transporation!AH75</f>
        <v>0</v>
      </c>
      <c r="P69" s="88">
        <f t="shared" si="5"/>
        <v>6264</v>
      </c>
      <c r="Q69" s="101">
        <f t="shared" si="6"/>
        <v>0</v>
      </c>
      <c r="R69" s="87">
        <f t="shared" si="7"/>
        <v>6264</v>
      </c>
      <c r="S69" s="29"/>
      <c r="T69" s="29"/>
      <c r="U69" s="29"/>
    </row>
    <row r="70" spans="1:21" s="87" customFormat="1" ht="35.1" customHeight="1">
      <c r="A70" s="92" t="s">
        <v>369</v>
      </c>
      <c r="B70" s="87">
        <f>Admin!M74</f>
        <v>5500</v>
      </c>
      <c r="C70" s="87">
        <f>Admin!N74</f>
        <v>0</v>
      </c>
      <c r="D70" s="87">
        <f>'Comm. &amp; Pers. Dev.'!O72</f>
        <v>2500</v>
      </c>
      <c r="E70" s="87">
        <f>'Comm. &amp; Pers. Dev.'!P72</f>
        <v>0</v>
      </c>
      <c r="F70" s="87">
        <f>Development!AC81</f>
        <v>2500</v>
      </c>
      <c r="G70" s="87">
        <f>Development!AD82</f>
        <v>0</v>
      </c>
      <c r="H70" s="87">
        <f>Energy!AK73</f>
        <v>3438.0000000000005</v>
      </c>
      <c r="I70" s="87">
        <f>Energy!AL73</f>
        <v>0</v>
      </c>
      <c r="J70" s="87">
        <f>'Head Start'!Y72</f>
        <v>33543</v>
      </c>
      <c r="K70" s="87">
        <f>'Head Start'!Z72</f>
        <v>0</v>
      </c>
      <c r="L70" s="87">
        <f>Nutrition!AM75</f>
        <v>1700.0099999999998</v>
      </c>
      <c r="M70" s="87">
        <f>Nutrition!AN75</f>
        <v>0</v>
      </c>
      <c r="N70" s="87">
        <f>Transporation!AG76</f>
        <v>1000</v>
      </c>
      <c r="O70" s="87">
        <f>Transporation!AH76</f>
        <v>0</v>
      </c>
      <c r="P70" s="88">
        <f t="shared" si="5"/>
        <v>50181.01</v>
      </c>
      <c r="Q70" s="101">
        <f t="shared" si="6"/>
        <v>0</v>
      </c>
      <c r="R70" s="87">
        <f t="shared" si="7"/>
        <v>50181.01</v>
      </c>
      <c r="S70" s="29"/>
      <c r="T70" s="29"/>
      <c r="U70" s="29"/>
    </row>
    <row r="71" spans="1:21" s="87" customFormat="1" ht="35.1" customHeight="1">
      <c r="A71" s="92" t="s">
        <v>370</v>
      </c>
      <c r="B71" s="87">
        <f>Admin!M75</f>
        <v>0</v>
      </c>
      <c r="C71" s="87">
        <f>Admin!N75</f>
        <v>0</v>
      </c>
      <c r="D71" s="87">
        <f>'Comm. &amp; Pers. Dev.'!O73</f>
        <v>2400</v>
      </c>
      <c r="E71" s="87">
        <f>'Comm. &amp; Pers. Dev.'!P73</f>
        <v>0</v>
      </c>
      <c r="F71" s="87">
        <f>Development!AC82</f>
        <v>2018</v>
      </c>
      <c r="G71" s="87">
        <f>Development!AD83</f>
        <v>0</v>
      </c>
      <c r="H71" s="87">
        <f>Energy!AK74</f>
        <v>0</v>
      </c>
      <c r="I71" s="87">
        <f>Energy!AL74</f>
        <v>0</v>
      </c>
      <c r="J71" s="87">
        <f>'Head Start'!Y73</f>
        <v>8200</v>
      </c>
      <c r="K71" s="87">
        <f>'Head Start'!Z73</f>
        <v>0</v>
      </c>
      <c r="L71" s="87">
        <f>Nutrition!AM76</f>
        <v>0</v>
      </c>
      <c r="M71" s="87">
        <f>Nutrition!AN76</f>
        <v>0</v>
      </c>
      <c r="N71" s="87">
        <f>Transporation!AG77</f>
        <v>0</v>
      </c>
      <c r="O71" s="87">
        <f>Transporation!AH77</f>
        <v>0</v>
      </c>
      <c r="P71" s="88">
        <f t="shared" si="5"/>
        <v>12618</v>
      </c>
      <c r="Q71" s="101">
        <f t="shared" si="6"/>
        <v>0</v>
      </c>
      <c r="R71" s="87">
        <f t="shared" si="7"/>
        <v>12618</v>
      </c>
      <c r="S71" s="29"/>
      <c r="T71" s="29"/>
      <c r="U71" s="29"/>
    </row>
    <row r="72" spans="1:21" s="87" customFormat="1" ht="35.1" customHeight="1">
      <c r="A72" s="92" t="s">
        <v>371</v>
      </c>
      <c r="B72" s="87">
        <f>Admin!M76</f>
        <v>3900</v>
      </c>
      <c r="C72" s="87">
        <f>Admin!N76</f>
        <v>0</v>
      </c>
      <c r="D72" s="87">
        <f>'Comm. &amp; Pers. Dev.'!O74</f>
        <v>10000</v>
      </c>
      <c r="E72" s="87">
        <f>'Comm. &amp; Pers. Dev.'!P74</f>
        <v>0</v>
      </c>
      <c r="F72" s="87">
        <f>Development!AC83</f>
        <v>600</v>
      </c>
      <c r="G72" s="87">
        <f>Development!AD84</f>
        <v>0</v>
      </c>
      <c r="H72" s="87">
        <f>Energy!AK75</f>
        <v>17233.8</v>
      </c>
      <c r="I72" s="87">
        <f>Energy!AL75</f>
        <v>0</v>
      </c>
      <c r="J72" s="87">
        <f>'Head Start'!Y74</f>
        <v>57311.040000000001</v>
      </c>
      <c r="K72" s="87">
        <f>'Head Start'!Z74</f>
        <v>0</v>
      </c>
      <c r="L72" s="87">
        <f>Nutrition!AM77</f>
        <v>280.00000000000006</v>
      </c>
      <c r="M72" s="87">
        <f>Nutrition!AN77</f>
        <v>0</v>
      </c>
      <c r="N72" s="87">
        <f>Transporation!AG78</f>
        <v>200</v>
      </c>
      <c r="O72" s="87">
        <f>Transporation!AH78</f>
        <v>0</v>
      </c>
      <c r="P72" s="88">
        <f t="shared" si="5"/>
        <v>89524.84</v>
      </c>
      <c r="Q72" s="101">
        <f t="shared" si="6"/>
        <v>0</v>
      </c>
      <c r="R72" s="87">
        <f t="shared" si="7"/>
        <v>89524.84</v>
      </c>
      <c r="S72" s="29"/>
      <c r="T72" s="29"/>
      <c r="U72" s="29"/>
    </row>
    <row r="73" spans="1:21" s="87" customFormat="1" ht="35.1" customHeight="1">
      <c r="A73" s="92" t="s">
        <v>234</v>
      </c>
      <c r="B73" s="87">
        <f>Admin!M77</f>
        <v>0</v>
      </c>
      <c r="C73" s="87">
        <f>Admin!N77</f>
        <v>0</v>
      </c>
      <c r="D73" s="87">
        <f>'Comm. &amp; Pers. Dev.'!O75</f>
        <v>0</v>
      </c>
      <c r="E73" s="87">
        <f>'Comm. &amp; Pers. Dev.'!P75</f>
        <v>0</v>
      </c>
      <c r="F73" s="87">
        <f>Development!AC84</f>
        <v>12107</v>
      </c>
      <c r="G73" s="87">
        <f>Development!AD85</f>
        <v>0</v>
      </c>
      <c r="H73" s="87">
        <f>Energy!AK76</f>
        <v>0</v>
      </c>
      <c r="I73" s="87">
        <f>Energy!AL76</f>
        <v>0</v>
      </c>
      <c r="J73" s="87">
        <f>'Head Start'!Y75</f>
        <v>0</v>
      </c>
      <c r="K73" s="87">
        <f>'Head Start'!Z75</f>
        <v>0</v>
      </c>
      <c r="L73" s="87">
        <f>Nutrition!AM78</f>
        <v>0</v>
      </c>
      <c r="M73" s="87">
        <f>Nutrition!AN78</f>
        <v>0</v>
      </c>
      <c r="N73" s="87">
        <f>Transporation!AG79</f>
        <v>0</v>
      </c>
      <c r="O73" s="87">
        <f>Transporation!AH79</f>
        <v>0</v>
      </c>
      <c r="P73" s="88">
        <f t="shared" si="5"/>
        <v>12107</v>
      </c>
      <c r="Q73" s="101">
        <f t="shared" si="6"/>
        <v>0</v>
      </c>
      <c r="R73" s="87">
        <f t="shared" si="7"/>
        <v>12107</v>
      </c>
      <c r="S73" s="29"/>
      <c r="T73" s="29"/>
      <c r="U73" s="29"/>
    </row>
    <row r="74" spans="1:21" s="87" customFormat="1" ht="35.1" customHeight="1">
      <c r="A74" s="92" t="s">
        <v>372</v>
      </c>
      <c r="B74" s="87">
        <f>Admin!M78</f>
        <v>30464</v>
      </c>
      <c r="C74" s="87">
        <f>Admin!N78</f>
        <v>0</v>
      </c>
      <c r="D74" s="87">
        <f>'Comm. &amp; Pers. Dev.'!O76</f>
        <v>120</v>
      </c>
      <c r="E74" s="87">
        <f>'Comm. &amp; Pers. Dev.'!P76</f>
        <v>0</v>
      </c>
      <c r="F74" s="87">
        <f>Development!AC85</f>
        <v>0</v>
      </c>
      <c r="G74" s="87">
        <f>Development!AD86</f>
        <v>0</v>
      </c>
      <c r="H74" s="87">
        <f>Energy!AK77</f>
        <v>0</v>
      </c>
      <c r="I74" s="87">
        <f>Energy!AL77</f>
        <v>0</v>
      </c>
      <c r="J74" s="87">
        <f>'Head Start'!Y76</f>
        <v>1800</v>
      </c>
      <c r="K74" s="87">
        <f>'Head Start'!Z76</f>
        <v>0</v>
      </c>
      <c r="L74" s="87">
        <f>Nutrition!AM79</f>
        <v>0</v>
      </c>
      <c r="M74" s="87">
        <f>Nutrition!AN79</f>
        <v>0</v>
      </c>
      <c r="N74" s="87">
        <f>Transporation!AG80</f>
        <v>450</v>
      </c>
      <c r="O74" s="87">
        <f>Transporation!AH80</f>
        <v>0</v>
      </c>
      <c r="P74" s="88">
        <f t="shared" si="5"/>
        <v>32834</v>
      </c>
      <c r="Q74" s="101">
        <f t="shared" si="6"/>
        <v>0</v>
      </c>
      <c r="R74" s="87">
        <f t="shared" si="7"/>
        <v>32834</v>
      </c>
      <c r="S74" s="29"/>
      <c r="T74" s="29"/>
      <c r="U74" s="29"/>
    </row>
    <row r="75" spans="1:21" s="87" customFormat="1" ht="35.1" customHeight="1">
      <c r="A75" s="92" t="s">
        <v>373</v>
      </c>
      <c r="B75" s="87">
        <f>Admin!M79</f>
        <v>1500</v>
      </c>
      <c r="C75" s="87">
        <f>Admin!N79</f>
        <v>0</v>
      </c>
      <c r="D75" s="87">
        <f>'Comm. &amp; Pers. Dev.'!O77</f>
        <v>0</v>
      </c>
      <c r="E75" s="87">
        <f>'Comm. &amp; Pers. Dev.'!P77</f>
        <v>0</v>
      </c>
      <c r="F75" s="87">
        <f>Development!AC86</f>
        <v>9890</v>
      </c>
      <c r="G75" s="87">
        <f>Development!AD87</f>
        <v>0</v>
      </c>
      <c r="H75" s="87">
        <f>Energy!AK78</f>
        <v>0</v>
      </c>
      <c r="I75" s="87">
        <f>Energy!AL78</f>
        <v>0</v>
      </c>
      <c r="J75" s="87">
        <f>'Head Start'!Y77</f>
        <v>220052.08</v>
      </c>
      <c r="K75" s="87">
        <f>'Head Start'!Z77</f>
        <v>0</v>
      </c>
      <c r="L75" s="87">
        <f>Nutrition!AM80</f>
        <v>169737.26000000004</v>
      </c>
      <c r="M75" s="87">
        <f>Nutrition!AN80</f>
        <v>0</v>
      </c>
      <c r="N75" s="87">
        <f>Transporation!AG81</f>
        <v>0</v>
      </c>
      <c r="O75" s="87">
        <f>Transporation!AH81</f>
        <v>0</v>
      </c>
      <c r="P75" s="88">
        <f t="shared" si="5"/>
        <v>401179.34</v>
      </c>
      <c r="Q75" s="101">
        <f t="shared" si="6"/>
        <v>0</v>
      </c>
      <c r="R75" s="87">
        <f t="shared" si="7"/>
        <v>401179.34</v>
      </c>
      <c r="S75" s="29"/>
      <c r="T75" s="29"/>
      <c r="U75" s="29"/>
    </row>
    <row r="76" spans="1:21" s="87" customFormat="1" ht="35.1" customHeight="1">
      <c r="A76" s="92" t="s">
        <v>374</v>
      </c>
      <c r="B76" s="87">
        <f>Admin!M80</f>
        <v>0</v>
      </c>
      <c r="C76" s="87">
        <f>Admin!N80</f>
        <v>0</v>
      </c>
      <c r="D76" s="87">
        <f>'Comm. &amp; Pers. Dev.'!O78</f>
        <v>0</v>
      </c>
      <c r="E76" s="87">
        <f>'Comm. &amp; Pers. Dev.'!P78</f>
        <v>0</v>
      </c>
      <c r="F76" s="87">
        <f>Development!AC87</f>
        <v>5570</v>
      </c>
      <c r="G76" s="87">
        <f>Development!AD88</f>
        <v>0</v>
      </c>
      <c r="H76" s="87">
        <f>Energy!AK79</f>
        <v>0</v>
      </c>
      <c r="I76" s="87">
        <f>Energy!AL79</f>
        <v>0</v>
      </c>
      <c r="J76" s="87">
        <f>'Head Start'!Y78</f>
        <v>30600</v>
      </c>
      <c r="K76" s="87">
        <f>'Head Start'!Z78</f>
        <v>0</v>
      </c>
      <c r="L76" s="87">
        <f>Nutrition!AM81</f>
        <v>0</v>
      </c>
      <c r="M76" s="87">
        <f>Nutrition!AN81</f>
        <v>0</v>
      </c>
      <c r="N76" s="87">
        <f>Transporation!AG82</f>
        <v>0</v>
      </c>
      <c r="O76" s="87">
        <f>Transporation!AH82</f>
        <v>0</v>
      </c>
      <c r="P76" s="88">
        <f t="shared" si="5"/>
        <v>36170</v>
      </c>
      <c r="Q76" s="101">
        <f t="shared" si="6"/>
        <v>0</v>
      </c>
      <c r="R76" s="87">
        <f t="shared" si="7"/>
        <v>36170</v>
      </c>
      <c r="S76" s="29"/>
      <c r="T76" s="29"/>
      <c r="U76" s="29"/>
    </row>
    <row r="77" spans="1:21" s="87" customFormat="1" ht="35.1" customHeight="1">
      <c r="A77" s="92" t="s">
        <v>375</v>
      </c>
      <c r="B77" s="87">
        <f>Admin!M81</f>
        <v>182000</v>
      </c>
      <c r="C77" s="87">
        <f>Admin!N81</f>
        <v>0</v>
      </c>
      <c r="D77" s="87">
        <f>'Comm. &amp; Pers. Dev.'!O79</f>
        <v>0</v>
      </c>
      <c r="E77" s="87">
        <f>'Comm. &amp; Pers. Dev.'!P79</f>
        <v>0</v>
      </c>
      <c r="F77" s="87">
        <f>Development!AC88</f>
        <v>0</v>
      </c>
      <c r="G77" s="87">
        <f>Development!AD89</f>
        <v>0</v>
      </c>
      <c r="H77" s="87">
        <f>Energy!AK80</f>
        <v>0</v>
      </c>
      <c r="I77" s="87">
        <f>Energy!AL80</f>
        <v>0</v>
      </c>
      <c r="J77" s="87">
        <f>'Head Start'!Y79</f>
        <v>500</v>
      </c>
      <c r="K77" s="87">
        <f>'Head Start'!Z79</f>
        <v>0</v>
      </c>
      <c r="L77" s="87">
        <f>Nutrition!AM82</f>
        <v>0</v>
      </c>
      <c r="M77" s="87">
        <f>Nutrition!AN82</f>
        <v>0</v>
      </c>
      <c r="N77" s="87">
        <f>Transporation!AG83</f>
        <v>0</v>
      </c>
      <c r="O77" s="87">
        <f>Transporation!AH83</f>
        <v>0</v>
      </c>
      <c r="P77" s="88">
        <f t="shared" si="5"/>
        <v>182500</v>
      </c>
      <c r="Q77" s="101">
        <f t="shared" si="6"/>
        <v>0</v>
      </c>
      <c r="R77" s="87">
        <f t="shared" si="7"/>
        <v>182500</v>
      </c>
      <c r="S77" s="29"/>
      <c r="T77" s="29"/>
      <c r="U77" s="29"/>
    </row>
    <row r="78" spans="1:21" s="87" customFormat="1" ht="35.1" customHeight="1">
      <c r="A78" s="92" t="s">
        <v>376</v>
      </c>
      <c r="B78" s="87">
        <f>Admin!M82</f>
        <v>31000</v>
      </c>
      <c r="C78" s="87">
        <f>Admin!N82</f>
        <v>0</v>
      </c>
      <c r="D78" s="87">
        <f>'Comm. &amp; Pers. Dev.'!O80</f>
        <v>0</v>
      </c>
      <c r="E78" s="87">
        <f>'Comm. &amp; Pers. Dev.'!P80</f>
        <v>0</v>
      </c>
      <c r="F78" s="87">
        <f>Development!AC89</f>
        <v>0</v>
      </c>
      <c r="G78" s="87">
        <f>Development!AD90</f>
        <v>0</v>
      </c>
      <c r="H78" s="87">
        <f>Energy!AK81</f>
        <v>0</v>
      </c>
      <c r="I78" s="87">
        <f>Energy!AL81</f>
        <v>0</v>
      </c>
      <c r="J78" s="87">
        <f>'Head Start'!Y80</f>
        <v>14199</v>
      </c>
      <c r="K78" s="87">
        <f>'Head Start'!Z80</f>
        <v>0</v>
      </c>
      <c r="L78" s="87">
        <f>Nutrition!AM83</f>
        <v>1798.81</v>
      </c>
      <c r="M78" s="87">
        <f>Nutrition!AN83</f>
        <v>0</v>
      </c>
      <c r="N78" s="87">
        <f>Transporation!AG84</f>
        <v>0</v>
      </c>
      <c r="O78" s="87">
        <f>Transporation!AH84</f>
        <v>0</v>
      </c>
      <c r="P78" s="88">
        <f t="shared" si="5"/>
        <v>46997.81</v>
      </c>
      <c r="Q78" s="101">
        <f t="shared" si="6"/>
        <v>0</v>
      </c>
      <c r="R78" s="87">
        <f t="shared" si="7"/>
        <v>46997.81</v>
      </c>
      <c r="S78" s="29"/>
      <c r="T78" s="29"/>
      <c r="U78" s="29"/>
    </row>
    <row r="79" spans="1:21" s="87" customFormat="1" ht="35.1" customHeight="1">
      <c r="A79" s="92" t="s">
        <v>377</v>
      </c>
      <c r="B79" s="87">
        <f>Admin!M83</f>
        <v>0</v>
      </c>
      <c r="C79" s="87">
        <f>Admin!N83</f>
        <v>0</v>
      </c>
      <c r="D79" s="87">
        <f>'Comm. &amp; Pers. Dev.'!O81</f>
        <v>0</v>
      </c>
      <c r="E79" s="87">
        <f>'Comm. &amp; Pers. Dev.'!P81</f>
        <v>0</v>
      </c>
      <c r="F79" s="87">
        <f>Development!AC90</f>
        <v>0</v>
      </c>
      <c r="G79" s="87">
        <f>Development!AD91</f>
        <v>0</v>
      </c>
      <c r="H79" s="87">
        <f>Energy!AK82</f>
        <v>0</v>
      </c>
      <c r="I79" s="87">
        <f>Energy!AL82</f>
        <v>0</v>
      </c>
      <c r="J79" s="87">
        <f>'Head Start'!Y81</f>
        <v>1500</v>
      </c>
      <c r="K79" s="87">
        <f>'Head Start'!Z81</f>
        <v>0</v>
      </c>
      <c r="L79" s="87">
        <f>Nutrition!AM84</f>
        <v>0</v>
      </c>
      <c r="M79" s="87">
        <f>Nutrition!AN84</f>
        <v>0</v>
      </c>
      <c r="N79" s="87">
        <f>Transporation!AG85</f>
        <v>0</v>
      </c>
      <c r="O79" s="87">
        <f>Transporation!AH85</f>
        <v>0</v>
      </c>
      <c r="P79" s="88">
        <f t="shared" si="5"/>
        <v>1500</v>
      </c>
      <c r="Q79" s="101">
        <f t="shared" si="6"/>
        <v>0</v>
      </c>
      <c r="R79" s="87">
        <f t="shared" si="7"/>
        <v>1500</v>
      </c>
      <c r="S79" s="29"/>
      <c r="T79" s="29"/>
      <c r="U79" s="29"/>
    </row>
    <row r="80" spans="1:21" s="87" customFormat="1" ht="35.1" customHeight="1">
      <c r="A80" s="92" t="s">
        <v>378</v>
      </c>
      <c r="B80" s="87">
        <f>Admin!M84</f>
        <v>0</v>
      </c>
      <c r="C80" s="87">
        <f>Admin!N84</f>
        <v>0</v>
      </c>
      <c r="D80" s="87">
        <f>'Comm. &amp; Pers. Dev.'!O82</f>
        <v>0</v>
      </c>
      <c r="E80" s="87">
        <f>'Comm. &amp; Pers. Dev.'!P82</f>
        <v>0</v>
      </c>
      <c r="F80" s="87">
        <f>Development!AC91</f>
        <v>0</v>
      </c>
      <c r="G80" s="87">
        <f>Development!AD92</f>
        <v>0</v>
      </c>
      <c r="H80" s="87">
        <f>Energy!AK83</f>
        <v>0</v>
      </c>
      <c r="I80" s="87">
        <f>Energy!AL83</f>
        <v>0</v>
      </c>
      <c r="J80" s="87">
        <f>'Head Start'!Y82</f>
        <v>2600</v>
      </c>
      <c r="K80" s="87">
        <f>'Head Start'!Z82</f>
        <v>0</v>
      </c>
      <c r="L80" s="87">
        <f>Nutrition!AM85</f>
        <v>0</v>
      </c>
      <c r="M80" s="87">
        <f>Nutrition!AN85</f>
        <v>0</v>
      </c>
      <c r="N80" s="87">
        <f>Transporation!AG86</f>
        <v>0</v>
      </c>
      <c r="O80" s="87">
        <f>Transporation!AH86</f>
        <v>0</v>
      </c>
      <c r="P80" s="88">
        <f t="shared" si="5"/>
        <v>2600</v>
      </c>
      <c r="Q80" s="101">
        <f t="shared" si="6"/>
        <v>0</v>
      </c>
      <c r="R80" s="87">
        <f t="shared" si="7"/>
        <v>2600</v>
      </c>
      <c r="S80" s="29"/>
      <c r="T80" s="29"/>
      <c r="U80" s="29"/>
    </row>
    <row r="81" spans="1:21" s="87" customFormat="1" ht="35.1" customHeight="1">
      <c r="A81" s="92" t="s">
        <v>379</v>
      </c>
      <c r="B81" s="87">
        <f>Admin!M85</f>
        <v>0</v>
      </c>
      <c r="C81" s="87">
        <f>Admin!N85</f>
        <v>0</v>
      </c>
      <c r="D81" s="87">
        <f>'Comm. &amp; Pers. Dev.'!O83</f>
        <v>0</v>
      </c>
      <c r="E81" s="87">
        <f>'Comm. &amp; Pers. Dev.'!P83</f>
        <v>0</v>
      </c>
      <c r="F81" s="87">
        <f>Development!AC92</f>
        <v>0</v>
      </c>
      <c r="G81" s="87">
        <f>Development!AD93</f>
        <v>0</v>
      </c>
      <c r="H81" s="87">
        <f>Energy!AK84</f>
        <v>0</v>
      </c>
      <c r="I81" s="87">
        <f>Energy!AL84</f>
        <v>0</v>
      </c>
      <c r="J81" s="87">
        <f>'Head Start'!Y83</f>
        <v>6500</v>
      </c>
      <c r="K81" s="87">
        <f>'Head Start'!Z83</f>
        <v>0</v>
      </c>
      <c r="L81" s="87">
        <f>Nutrition!AM86</f>
        <v>0</v>
      </c>
      <c r="M81" s="87">
        <f>Nutrition!AN86</f>
        <v>0</v>
      </c>
      <c r="N81" s="87">
        <f>Transporation!AG87</f>
        <v>0</v>
      </c>
      <c r="O81" s="87">
        <f>Transporation!AH87</f>
        <v>0</v>
      </c>
      <c r="P81" s="88">
        <f t="shared" si="5"/>
        <v>6500</v>
      </c>
      <c r="Q81" s="101">
        <f t="shared" si="6"/>
        <v>0</v>
      </c>
      <c r="R81" s="87">
        <f t="shared" si="7"/>
        <v>6500</v>
      </c>
      <c r="S81" s="29"/>
      <c r="T81" s="29"/>
      <c r="U81" s="29"/>
    </row>
    <row r="82" spans="1:21" s="87" customFormat="1" ht="35.1" customHeight="1">
      <c r="A82" s="92" t="s">
        <v>380</v>
      </c>
      <c r="B82" s="87">
        <f>Admin!M86</f>
        <v>0</v>
      </c>
      <c r="C82" s="87">
        <f>Admin!N86</f>
        <v>0</v>
      </c>
      <c r="D82" s="87">
        <f>'Comm. &amp; Pers. Dev.'!O84</f>
        <v>0</v>
      </c>
      <c r="E82" s="87">
        <f>'Comm. &amp; Pers. Dev.'!P84</f>
        <v>0</v>
      </c>
      <c r="F82" s="87">
        <f>Development!AC93</f>
        <v>4500</v>
      </c>
      <c r="G82" s="87">
        <f>Development!AD94</f>
        <v>0</v>
      </c>
      <c r="H82" s="87">
        <f>Energy!AK85</f>
        <v>0</v>
      </c>
      <c r="I82" s="87">
        <f>Energy!AL85</f>
        <v>0</v>
      </c>
      <c r="J82" s="87">
        <f>'Head Start'!Y84</f>
        <v>4500</v>
      </c>
      <c r="K82" s="87">
        <f>'Head Start'!Z84</f>
        <v>0</v>
      </c>
      <c r="L82" s="87">
        <f>Nutrition!AM87</f>
        <v>0</v>
      </c>
      <c r="M82" s="87">
        <f>Nutrition!AN87</f>
        <v>0</v>
      </c>
      <c r="N82" s="87">
        <f>Transporation!AG88</f>
        <v>0</v>
      </c>
      <c r="O82" s="87">
        <f>Transporation!AH88</f>
        <v>0</v>
      </c>
      <c r="P82" s="88">
        <f t="shared" si="5"/>
        <v>9000</v>
      </c>
      <c r="Q82" s="101">
        <f t="shared" si="6"/>
        <v>0</v>
      </c>
      <c r="R82" s="87">
        <f t="shared" si="7"/>
        <v>9000</v>
      </c>
      <c r="S82" s="29"/>
      <c r="T82" s="29"/>
      <c r="U82" s="29"/>
    </row>
    <row r="83" spans="1:21" s="87" customFormat="1" ht="35.1" customHeight="1">
      <c r="A83" s="92" t="s">
        <v>381</v>
      </c>
      <c r="B83" s="87">
        <f>Admin!M87</f>
        <v>0</v>
      </c>
      <c r="C83" s="87">
        <f>Admin!N87</f>
        <v>0</v>
      </c>
      <c r="D83" s="87">
        <f>'Comm. &amp; Pers. Dev.'!O85</f>
        <v>7960</v>
      </c>
      <c r="E83" s="87">
        <f>'Comm. &amp; Pers. Dev.'!P85</f>
        <v>0</v>
      </c>
      <c r="F83" s="87">
        <f>Development!AC94</f>
        <v>0</v>
      </c>
      <c r="G83" s="87">
        <f>Development!AD95</f>
        <v>0</v>
      </c>
      <c r="H83" s="87">
        <f>Energy!AK86</f>
        <v>3250777.3200000003</v>
      </c>
      <c r="I83" s="87">
        <f>Energy!AL86</f>
        <v>0</v>
      </c>
      <c r="J83" s="87">
        <f>'Head Start'!Y85</f>
        <v>1500</v>
      </c>
      <c r="K83" s="87">
        <f>'Head Start'!Z85</f>
        <v>0</v>
      </c>
      <c r="L83" s="87">
        <f>Nutrition!AM88</f>
        <v>0</v>
      </c>
      <c r="M83" s="87">
        <f>Nutrition!AN88</f>
        <v>0</v>
      </c>
      <c r="N83" s="87">
        <f>Transporation!AG89</f>
        <v>7000</v>
      </c>
      <c r="O83" s="87">
        <f>Transporation!AH89</f>
        <v>0</v>
      </c>
      <c r="P83" s="88">
        <f t="shared" si="5"/>
        <v>3267237.3200000003</v>
      </c>
      <c r="Q83" s="101">
        <f t="shared" si="6"/>
        <v>0</v>
      </c>
      <c r="R83" s="87">
        <f t="shared" si="7"/>
        <v>3267237.3200000003</v>
      </c>
      <c r="S83" s="29"/>
      <c r="T83" s="29"/>
      <c r="U83" s="29"/>
    </row>
    <row r="84" spans="1:21" s="87" customFormat="1" ht="35.1" customHeight="1">
      <c r="A84" s="92" t="s">
        <v>382</v>
      </c>
      <c r="B84" s="87">
        <v>0</v>
      </c>
      <c r="C84" s="87">
        <v>0</v>
      </c>
      <c r="D84" s="87">
        <v>0</v>
      </c>
      <c r="E84" s="87">
        <v>0</v>
      </c>
      <c r="F84" s="87">
        <f>Development!AC95</f>
        <v>0</v>
      </c>
      <c r="G84" s="87">
        <v>0</v>
      </c>
      <c r="H84" s="87">
        <f>Energy!AK87</f>
        <v>14764</v>
      </c>
      <c r="I84" s="87">
        <f>Energy!AL87</f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8">
        <f t="shared" si="5"/>
        <v>14764</v>
      </c>
      <c r="Q84" s="101">
        <f t="shared" si="6"/>
        <v>0</v>
      </c>
      <c r="R84" s="87">
        <f t="shared" si="7"/>
        <v>14764</v>
      </c>
      <c r="S84" s="29"/>
      <c r="T84" s="29"/>
      <c r="U84" s="29"/>
    </row>
    <row r="85" spans="1:21" s="87" customFormat="1" ht="35.1" customHeight="1">
      <c r="A85" s="92" t="s">
        <v>383</v>
      </c>
      <c r="B85" s="87">
        <f>Admin!M88</f>
        <v>0</v>
      </c>
      <c r="C85" s="87">
        <f>Admin!N88</f>
        <v>0</v>
      </c>
      <c r="D85" s="87">
        <f>'Comm. &amp; Pers. Dev.'!O86</f>
        <v>0</v>
      </c>
      <c r="E85" s="87">
        <f>'Comm. &amp; Pers. Dev.'!P86</f>
        <v>0</v>
      </c>
      <c r="F85" s="87">
        <f>Development!AC96</f>
        <v>0</v>
      </c>
      <c r="G85" s="87">
        <f>Development!AD96</f>
        <v>0</v>
      </c>
      <c r="H85" s="87">
        <f>Energy!AK88</f>
        <v>241442.5</v>
      </c>
      <c r="I85" s="87">
        <f>Energy!AL88</f>
        <v>0</v>
      </c>
      <c r="J85" s="87">
        <f>'Head Start'!Y86</f>
        <v>0</v>
      </c>
      <c r="K85" s="87">
        <f>'Head Start'!Z86</f>
        <v>0</v>
      </c>
      <c r="L85" s="87">
        <f>Nutrition!AM89</f>
        <v>0</v>
      </c>
      <c r="M85" s="87">
        <f>Nutrition!AN89</f>
        <v>0</v>
      </c>
      <c r="N85" s="87">
        <f>Transporation!AG90</f>
        <v>0</v>
      </c>
      <c r="O85" s="87">
        <f>Transporation!AH90</f>
        <v>0</v>
      </c>
      <c r="P85" s="88">
        <f t="shared" si="5"/>
        <v>241442.5</v>
      </c>
      <c r="Q85" s="101">
        <f t="shared" si="6"/>
        <v>0</v>
      </c>
      <c r="R85" s="87">
        <f t="shared" si="7"/>
        <v>241442.5</v>
      </c>
      <c r="S85" s="29"/>
      <c r="T85" s="29"/>
      <c r="U85" s="29"/>
    </row>
    <row r="86" spans="1:21" s="87" customFormat="1" ht="35.1" customHeight="1">
      <c r="A86" s="92" t="s">
        <v>384</v>
      </c>
      <c r="B86" s="87">
        <f>Admin!M89</f>
        <v>0</v>
      </c>
      <c r="C86" s="87">
        <f>Admin!N89</f>
        <v>0</v>
      </c>
      <c r="D86" s="87">
        <f>'Comm. &amp; Pers. Dev.'!O87</f>
        <v>0</v>
      </c>
      <c r="E86" s="87">
        <f>'Comm. &amp; Pers. Dev.'!P87</f>
        <v>0</v>
      </c>
      <c r="F86" s="87">
        <f>Development!AC97</f>
        <v>0</v>
      </c>
      <c r="G86" s="87">
        <f>Development!AD97</f>
        <v>0</v>
      </c>
      <c r="H86" s="87">
        <f>Energy!AK89</f>
        <v>0</v>
      </c>
      <c r="I86" s="87">
        <f>Energy!AL89</f>
        <v>0</v>
      </c>
      <c r="J86" s="87">
        <f>'Head Start'!Y87</f>
        <v>0</v>
      </c>
      <c r="K86" s="87">
        <f>'Head Start'!Z87</f>
        <v>0</v>
      </c>
      <c r="L86" s="87">
        <f>Nutrition!AM90</f>
        <v>0</v>
      </c>
      <c r="M86" s="87">
        <f>Nutrition!AN90</f>
        <v>0</v>
      </c>
      <c r="N86" s="87">
        <f>Transporation!AG91</f>
        <v>0</v>
      </c>
      <c r="O86" s="87">
        <f>Transporation!AH91</f>
        <v>0</v>
      </c>
      <c r="P86" s="88">
        <f t="shared" ref="P86:P103" si="8">B86+D86+F86+H86+J86+L86+N86</f>
        <v>0</v>
      </c>
      <c r="Q86" s="101">
        <f t="shared" ref="Q86:Q103" si="9">C86+E86+G86+I86+K86+M86+O86</f>
        <v>0</v>
      </c>
      <c r="R86" s="87">
        <f t="shared" ref="R86:R103" si="10">P86-Q86</f>
        <v>0</v>
      </c>
      <c r="S86" s="29"/>
      <c r="T86" s="29"/>
      <c r="U86" s="29"/>
    </row>
    <row r="87" spans="1:21" s="87" customFormat="1" ht="35.1" customHeight="1">
      <c r="A87" s="92" t="s">
        <v>385</v>
      </c>
      <c r="B87" s="87">
        <f>Admin!M90</f>
        <v>0</v>
      </c>
      <c r="C87" s="87">
        <f>Admin!N90</f>
        <v>0</v>
      </c>
      <c r="D87" s="87">
        <f>'Comm. &amp; Pers. Dev.'!O88</f>
        <v>0</v>
      </c>
      <c r="E87" s="87">
        <f>'Comm. &amp; Pers. Dev.'!P88</f>
        <v>0</v>
      </c>
      <c r="F87" s="87">
        <f>Development!AC98</f>
        <v>165996</v>
      </c>
      <c r="G87" s="87">
        <f>Development!AD98</f>
        <v>0</v>
      </c>
      <c r="H87" s="87">
        <f>Energy!AK90</f>
        <v>0</v>
      </c>
      <c r="I87" s="87">
        <f>Energy!AL90</f>
        <v>0</v>
      </c>
      <c r="J87" s="87">
        <f>'Head Start'!Y88</f>
        <v>30000</v>
      </c>
      <c r="K87" s="87">
        <f>'Head Start'!Z88</f>
        <v>0</v>
      </c>
      <c r="L87" s="87">
        <f>Nutrition!AM91</f>
        <v>0</v>
      </c>
      <c r="M87" s="87">
        <f>Nutrition!AN91</f>
        <v>0</v>
      </c>
      <c r="N87" s="87">
        <f>Transporation!AG92</f>
        <v>0</v>
      </c>
      <c r="O87" s="87">
        <f>Transporation!AH92</f>
        <v>0</v>
      </c>
      <c r="P87" s="88">
        <f t="shared" si="8"/>
        <v>195996</v>
      </c>
      <c r="Q87" s="101">
        <f t="shared" si="9"/>
        <v>0</v>
      </c>
      <c r="R87" s="87">
        <f t="shared" si="10"/>
        <v>195996</v>
      </c>
      <c r="S87" s="29"/>
      <c r="T87" s="29"/>
      <c r="U87" s="29"/>
    </row>
    <row r="88" spans="1:21" s="87" customFormat="1" ht="35.1" customHeight="1">
      <c r="A88" s="92" t="s">
        <v>386</v>
      </c>
      <c r="B88" s="87">
        <f>Admin!M91</f>
        <v>0</v>
      </c>
      <c r="C88" s="87">
        <f>Admin!N91</f>
        <v>0</v>
      </c>
      <c r="D88" s="87">
        <f>'Comm. &amp; Pers. Dev.'!O89</f>
        <v>0</v>
      </c>
      <c r="E88" s="87">
        <f>'Comm. &amp; Pers. Dev.'!P89</f>
        <v>0</v>
      </c>
      <c r="F88" s="87">
        <f>Development!AC99</f>
        <v>4745</v>
      </c>
      <c r="G88" s="87">
        <f>Development!AD99</f>
        <v>0</v>
      </c>
      <c r="H88" s="87">
        <f>Energy!AK91</f>
        <v>0</v>
      </c>
      <c r="I88" s="87">
        <f>Energy!AL91</f>
        <v>0</v>
      </c>
      <c r="J88" s="87">
        <f>'Head Start'!Y89</f>
        <v>0</v>
      </c>
      <c r="K88" s="87">
        <f>'Head Start'!Z89</f>
        <v>0</v>
      </c>
      <c r="L88" s="87">
        <f>Nutrition!AM92</f>
        <v>85.76</v>
      </c>
      <c r="M88" s="87">
        <f>Nutrition!AN92</f>
        <v>0</v>
      </c>
      <c r="N88" s="87">
        <f>Transporation!AG93</f>
        <v>0</v>
      </c>
      <c r="O88" s="87">
        <f>Transporation!AH93</f>
        <v>0</v>
      </c>
      <c r="P88" s="88">
        <f t="shared" si="8"/>
        <v>4830.76</v>
      </c>
      <c r="Q88" s="101">
        <f t="shared" si="9"/>
        <v>0</v>
      </c>
      <c r="R88" s="87">
        <f t="shared" si="10"/>
        <v>4830.76</v>
      </c>
      <c r="S88" s="29"/>
      <c r="T88" s="29"/>
      <c r="U88" s="29"/>
    </row>
    <row r="89" spans="1:21" s="87" customFormat="1" ht="35.1" customHeight="1">
      <c r="A89" s="92" t="s">
        <v>387</v>
      </c>
      <c r="B89" s="87">
        <f>Admin!M92</f>
        <v>0</v>
      </c>
      <c r="C89" s="87">
        <f>Admin!N92</f>
        <v>0</v>
      </c>
      <c r="D89" s="87">
        <f>'Comm. &amp; Pers. Dev.'!O90</f>
        <v>0</v>
      </c>
      <c r="E89" s="87">
        <f>'Comm. &amp; Pers. Dev.'!P90</f>
        <v>0</v>
      </c>
      <c r="F89" s="87">
        <f>Development!AC100</f>
        <v>27058</v>
      </c>
      <c r="G89" s="87">
        <f>Development!AD100</f>
        <v>0</v>
      </c>
      <c r="H89" s="87">
        <f>Energy!AK92</f>
        <v>0</v>
      </c>
      <c r="I89" s="87">
        <f>Energy!AL92</f>
        <v>0</v>
      </c>
      <c r="J89" s="87">
        <f>'Head Start'!Y90</f>
        <v>0</v>
      </c>
      <c r="K89" s="87">
        <f>'Head Start'!Z90</f>
        <v>0</v>
      </c>
      <c r="L89" s="87">
        <f>Nutrition!AM93</f>
        <v>0</v>
      </c>
      <c r="M89" s="87">
        <f>Nutrition!AN93</f>
        <v>0</v>
      </c>
      <c r="N89" s="87">
        <f>Transporation!AG94</f>
        <v>0</v>
      </c>
      <c r="O89" s="87">
        <f>Transporation!AH94</f>
        <v>0</v>
      </c>
      <c r="P89" s="88">
        <f t="shared" si="8"/>
        <v>27058</v>
      </c>
      <c r="Q89" s="101">
        <f t="shared" si="9"/>
        <v>0</v>
      </c>
      <c r="R89" s="87">
        <f t="shared" si="10"/>
        <v>27058</v>
      </c>
      <c r="S89" s="29"/>
      <c r="T89" s="29"/>
      <c r="U89" s="29"/>
    </row>
    <row r="90" spans="1:21" s="87" customFormat="1" ht="35.1" customHeight="1">
      <c r="A90" s="92" t="s">
        <v>388</v>
      </c>
      <c r="B90" s="87">
        <f>Admin!M93</f>
        <v>0</v>
      </c>
      <c r="C90" s="87">
        <f>Admin!N93</f>
        <v>0</v>
      </c>
      <c r="D90" s="87">
        <f>'Comm. &amp; Pers. Dev.'!O91</f>
        <v>7600</v>
      </c>
      <c r="E90" s="87">
        <f>'Comm. &amp; Pers. Dev.'!P91</f>
        <v>0</v>
      </c>
      <c r="F90" s="87">
        <f>Development!AC101</f>
        <v>0</v>
      </c>
      <c r="G90" s="87">
        <f>Development!AD101</f>
        <v>0</v>
      </c>
      <c r="H90" s="87">
        <f>Energy!AK93</f>
        <v>0</v>
      </c>
      <c r="I90" s="87">
        <f>Energy!AL93</f>
        <v>0</v>
      </c>
      <c r="J90" s="87">
        <f>'Head Start'!Y91</f>
        <v>0</v>
      </c>
      <c r="K90" s="87">
        <f>'Head Start'!Z91</f>
        <v>0</v>
      </c>
      <c r="L90" s="87">
        <f>Nutrition!AM94</f>
        <v>0</v>
      </c>
      <c r="M90" s="87">
        <f>Nutrition!AN94</f>
        <v>0</v>
      </c>
      <c r="N90" s="87">
        <f>Transporation!AG95</f>
        <v>0</v>
      </c>
      <c r="O90" s="87">
        <f>Transporation!AH95</f>
        <v>0</v>
      </c>
      <c r="P90" s="88">
        <f t="shared" si="8"/>
        <v>7600</v>
      </c>
      <c r="Q90" s="101">
        <f t="shared" si="9"/>
        <v>0</v>
      </c>
      <c r="R90" s="87">
        <f t="shared" si="10"/>
        <v>7600</v>
      </c>
      <c r="S90" s="29"/>
      <c r="T90" s="29"/>
      <c r="U90" s="29"/>
    </row>
    <row r="91" spans="1:21" s="87" customFormat="1" ht="35.1" customHeight="1">
      <c r="A91" s="92" t="s">
        <v>389</v>
      </c>
      <c r="B91" s="87">
        <f>Admin!M94</f>
        <v>0</v>
      </c>
      <c r="C91" s="87">
        <f>Admin!N94</f>
        <v>0</v>
      </c>
      <c r="D91" s="87">
        <f>'Comm. &amp; Pers. Dev.'!O92</f>
        <v>0</v>
      </c>
      <c r="E91" s="87">
        <f>'Comm. &amp; Pers. Dev.'!P92</f>
        <v>0</v>
      </c>
      <c r="F91" s="87">
        <f>Development!AC102</f>
        <v>15000</v>
      </c>
      <c r="G91" s="87">
        <f>Development!AD102</f>
        <v>0</v>
      </c>
      <c r="H91" s="87">
        <f>Energy!AK94</f>
        <v>0</v>
      </c>
      <c r="I91" s="87">
        <f>Energy!AL94</f>
        <v>0</v>
      </c>
      <c r="J91" s="87">
        <f>'Head Start'!Y92</f>
        <v>30585</v>
      </c>
      <c r="K91" s="87">
        <f>'Head Start'!Z92</f>
        <v>0</v>
      </c>
      <c r="L91" s="87">
        <f>Nutrition!AM95</f>
        <v>3777</v>
      </c>
      <c r="M91" s="87">
        <f>Nutrition!AN95</f>
        <v>0</v>
      </c>
      <c r="N91" s="87">
        <f>Transporation!AG96</f>
        <v>0</v>
      </c>
      <c r="O91" s="87">
        <f>Transporation!AH96</f>
        <v>0</v>
      </c>
      <c r="P91" s="88">
        <f t="shared" si="8"/>
        <v>49362</v>
      </c>
      <c r="Q91" s="101">
        <f t="shared" si="9"/>
        <v>0</v>
      </c>
      <c r="R91" s="87">
        <f t="shared" si="10"/>
        <v>49362</v>
      </c>
      <c r="S91" s="29"/>
      <c r="T91" s="29"/>
      <c r="U91" s="29"/>
    </row>
    <row r="92" spans="1:21" s="87" customFormat="1" ht="35.1" customHeight="1">
      <c r="A92" s="92" t="s">
        <v>390</v>
      </c>
      <c r="B92" s="87">
        <f>Admin!M95</f>
        <v>0</v>
      </c>
      <c r="C92" s="87">
        <f>Admin!N95</f>
        <v>0</v>
      </c>
      <c r="D92" s="87">
        <f>'Comm. &amp; Pers. Dev.'!O93</f>
        <v>0</v>
      </c>
      <c r="E92" s="87">
        <f>'Comm. &amp; Pers. Dev.'!P93</f>
        <v>0</v>
      </c>
      <c r="F92" s="87">
        <f>Development!AC103</f>
        <v>0</v>
      </c>
      <c r="G92" s="87">
        <f>Development!AD103</f>
        <v>0</v>
      </c>
      <c r="H92" s="87">
        <f>Energy!AK95</f>
        <v>0</v>
      </c>
      <c r="I92" s="87">
        <f>Energy!AL95</f>
        <v>0</v>
      </c>
      <c r="J92" s="87">
        <f>'Head Start'!Y93</f>
        <v>720041</v>
      </c>
      <c r="K92" s="87">
        <f>'Head Start'!Z93</f>
        <v>0</v>
      </c>
      <c r="L92" s="87">
        <f>Nutrition!AM96</f>
        <v>17310</v>
      </c>
      <c r="M92" s="87">
        <f>Nutrition!AN96</f>
        <v>0</v>
      </c>
      <c r="N92" s="87">
        <f>Transporation!AG97</f>
        <v>0</v>
      </c>
      <c r="O92" s="87">
        <f>Transporation!AH97</f>
        <v>0</v>
      </c>
      <c r="P92" s="88">
        <f t="shared" si="8"/>
        <v>737351</v>
      </c>
      <c r="Q92" s="101">
        <f t="shared" si="9"/>
        <v>0</v>
      </c>
      <c r="R92" s="87">
        <f t="shared" si="10"/>
        <v>737351</v>
      </c>
      <c r="S92" s="29"/>
      <c r="T92" s="29"/>
      <c r="U92" s="29"/>
    </row>
    <row r="93" spans="1:21" s="87" customFormat="1" ht="35.1" customHeight="1">
      <c r="A93" s="92" t="s">
        <v>391</v>
      </c>
      <c r="B93" s="87">
        <f>Admin!M96</f>
        <v>0</v>
      </c>
      <c r="C93" s="87">
        <f>Admin!N96</f>
        <v>0</v>
      </c>
      <c r="D93" s="87">
        <f>'Comm. &amp; Pers. Dev.'!O94</f>
        <v>0</v>
      </c>
      <c r="E93" s="87">
        <f>'Comm. &amp; Pers. Dev.'!P94</f>
        <v>0</v>
      </c>
      <c r="F93" s="87">
        <f>Development!AC104</f>
        <v>0</v>
      </c>
      <c r="G93" s="87">
        <f>Development!AD104</f>
        <v>0</v>
      </c>
      <c r="H93" s="87">
        <f>Energy!AK96</f>
        <v>0</v>
      </c>
      <c r="I93" s="87">
        <f>Energy!AL96</f>
        <v>0</v>
      </c>
      <c r="J93" s="87">
        <f>'Head Start'!Y94</f>
        <v>1990</v>
      </c>
      <c r="K93" s="87">
        <f>'Head Start'!Z94</f>
        <v>0</v>
      </c>
      <c r="L93" s="87">
        <f>Nutrition!AM97</f>
        <v>0</v>
      </c>
      <c r="M93" s="87">
        <f>Nutrition!AN97</f>
        <v>0</v>
      </c>
      <c r="N93" s="87">
        <f>Transporation!AG98</f>
        <v>0</v>
      </c>
      <c r="O93" s="87">
        <f>Transporation!AH98</f>
        <v>0</v>
      </c>
      <c r="P93" s="88">
        <f t="shared" si="8"/>
        <v>1990</v>
      </c>
      <c r="Q93" s="101">
        <f t="shared" si="9"/>
        <v>0</v>
      </c>
      <c r="R93" s="87">
        <f t="shared" si="10"/>
        <v>1990</v>
      </c>
      <c r="S93" s="29"/>
      <c r="T93" s="29"/>
      <c r="U93" s="29"/>
    </row>
    <row r="94" spans="1:21" s="87" customFormat="1" ht="35.1" customHeight="1">
      <c r="A94" s="92" t="s">
        <v>392</v>
      </c>
      <c r="B94" s="87">
        <f>Admin!M97</f>
        <v>0</v>
      </c>
      <c r="C94" s="87">
        <f>Admin!N97</f>
        <v>0</v>
      </c>
      <c r="D94" s="87">
        <f>'Comm. &amp; Pers. Dev.'!O95</f>
        <v>0</v>
      </c>
      <c r="E94" s="87">
        <f>'Comm. &amp; Pers. Dev.'!P95</f>
        <v>0</v>
      </c>
      <c r="F94" s="87">
        <f>Development!AC105</f>
        <v>0</v>
      </c>
      <c r="G94" s="87">
        <f>Development!AD105</f>
        <v>0</v>
      </c>
      <c r="H94" s="87">
        <f>Energy!AK97</f>
        <v>0</v>
      </c>
      <c r="I94" s="87">
        <f>Energy!AL97</f>
        <v>0</v>
      </c>
      <c r="J94" s="87">
        <f>'Head Start'!Y95</f>
        <v>19500</v>
      </c>
      <c r="K94" s="87">
        <f>'Head Start'!Z95</f>
        <v>0</v>
      </c>
      <c r="L94" s="87">
        <f>Nutrition!AM98</f>
        <v>0</v>
      </c>
      <c r="M94" s="87">
        <f>Nutrition!AN98</f>
        <v>0</v>
      </c>
      <c r="N94" s="87">
        <f>Transporation!AG99</f>
        <v>0</v>
      </c>
      <c r="O94" s="87">
        <f>Transporation!AH99</f>
        <v>0</v>
      </c>
      <c r="P94" s="88">
        <f t="shared" si="8"/>
        <v>19500</v>
      </c>
      <c r="Q94" s="101">
        <f t="shared" si="9"/>
        <v>0</v>
      </c>
      <c r="R94" s="87">
        <f t="shared" si="10"/>
        <v>19500</v>
      </c>
      <c r="S94" s="29"/>
      <c r="T94" s="29"/>
      <c r="U94" s="29"/>
    </row>
    <row r="95" spans="1:21" s="87" customFormat="1" ht="35.1" customHeight="1">
      <c r="A95" s="92" t="s">
        <v>393</v>
      </c>
      <c r="B95" s="87">
        <f>Admin!M98</f>
        <v>0</v>
      </c>
      <c r="C95" s="87">
        <f>Admin!N98</f>
        <v>0</v>
      </c>
      <c r="D95" s="87">
        <f>'Comm. &amp; Pers. Dev.'!O96</f>
        <v>0</v>
      </c>
      <c r="E95" s="87">
        <f>'Comm. &amp; Pers. Dev.'!P96</f>
        <v>0</v>
      </c>
      <c r="F95" s="87">
        <f>Development!AC106</f>
        <v>127932</v>
      </c>
      <c r="G95" s="87">
        <f>Development!AD106</f>
        <v>0</v>
      </c>
      <c r="H95" s="87">
        <f>Energy!AK98</f>
        <v>74400</v>
      </c>
      <c r="I95" s="87">
        <f>Energy!AL98</f>
        <v>0</v>
      </c>
      <c r="J95" s="87">
        <f>'Head Start'!Y96</f>
        <v>195000</v>
      </c>
      <c r="K95" s="87">
        <f>'Head Start'!Z96</f>
        <v>0</v>
      </c>
      <c r="L95" s="87">
        <f>Nutrition!AM99</f>
        <v>0</v>
      </c>
      <c r="M95" s="87">
        <f>Nutrition!AN99</f>
        <v>0</v>
      </c>
      <c r="N95" s="87">
        <f>Transporation!AG100</f>
        <v>5500</v>
      </c>
      <c r="O95" s="87">
        <f>Transporation!AH100</f>
        <v>0</v>
      </c>
      <c r="P95" s="88">
        <f t="shared" si="8"/>
        <v>402832</v>
      </c>
      <c r="Q95" s="101">
        <f t="shared" si="9"/>
        <v>0</v>
      </c>
      <c r="R95" s="87">
        <f t="shared" si="10"/>
        <v>402832</v>
      </c>
      <c r="S95" s="29"/>
      <c r="T95" s="29"/>
      <c r="U95" s="29"/>
    </row>
    <row r="96" spans="1:21" s="87" customFormat="1" ht="35.1" customHeight="1">
      <c r="A96" s="92" t="s">
        <v>394</v>
      </c>
      <c r="B96" s="87">
        <f>Admin!M99</f>
        <v>0</v>
      </c>
      <c r="C96" s="87">
        <f>Admin!N99</f>
        <v>0</v>
      </c>
      <c r="D96" s="87">
        <f>'Comm. &amp; Pers. Dev.'!O97</f>
        <v>0</v>
      </c>
      <c r="E96" s="87">
        <f>'Comm. &amp; Pers. Dev.'!P97</f>
        <v>0</v>
      </c>
      <c r="F96" s="87">
        <f>Development!AC107</f>
        <v>34000</v>
      </c>
      <c r="G96" s="87">
        <f>Development!AD107</f>
        <v>0</v>
      </c>
      <c r="H96" s="87">
        <f>Energy!AK99</f>
        <v>0</v>
      </c>
      <c r="I96" s="87">
        <f>Energy!AL99</f>
        <v>0</v>
      </c>
      <c r="J96" s="87">
        <f>'Head Start'!Y97</f>
        <v>2000</v>
      </c>
      <c r="K96" s="87">
        <f>'Head Start'!Z97</f>
        <v>0</v>
      </c>
      <c r="L96" s="87">
        <f>Nutrition!AM100</f>
        <v>0</v>
      </c>
      <c r="M96" s="87">
        <f>Nutrition!AN100</f>
        <v>0</v>
      </c>
      <c r="N96" s="87">
        <f>Transporation!AG101</f>
        <v>0</v>
      </c>
      <c r="O96" s="87">
        <f>Transporation!AH101</f>
        <v>0</v>
      </c>
      <c r="P96" s="88">
        <f t="shared" si="8"/>
        <v>36000</v>
      </c>
      <c r="Q96" s="101">
        <f t="shared" si="9"/>
        <v>0</v>
      </c>
      <c r="R96" s="87">
        <f t="shared" si="10"/>
        <v>36000</v>
      </c>
      <c r="S96" s="29"/>
      <c r="T96" s="29"/>
      <c r="U96" s="29"/>
    </row>
    <row r="97" spans="1:21" s="87" customFormat="1" ht="35.1" customHeight="1">
      <c r="A97" s="92" t="s">
        <v>395</v>
      </c>
      <c r="B97" s="87">
        <f>Admin!M100</f>
        <v>0</v>
      </c>
      <c r="C97" s="87">
        <f>Admin!N100</f>
        <v>0</v>
      </c>
      <c r="D97" s="87">
        <f>'Comm. &amp; Pers. Dev.'!O98</f>
        <v>0</v>
      </c>
      <c r="E97" s="87">
        <f>'Comm. &amp; Pers. Dev.'!P98</f>
        <v>0</v>
      </c>
      <c r="F97" s="87">
        <f>Development!AC108</f>
        <v>0</v>
      </c>
      <c r="G97" s="87">
        <f>Development!AD108</f>
        <v>0</v>
      </c>
      <c r="H97" s="87">
        <f>Energy!AK100</f>
        <v>0</v>
      </c>
      <c r="I97" s="87">
        <f>Energy!AL100</f>
        <v>0</v>
      </c>
      <c r="J97" s="87">
        <f>'Head Start'!Y98</f>
        <v>0</v>
      </c>
      <c r="K97" s="87">
        <f>'Head Start'!Z98</f>
        <v>0</v>
      </c>
      <c r="L97" s="87">
        <f>Nutrition!AM101</f>
        <v>0</v>
      </c>
      <c r="M97" s="87">
        <f>Nutrition!AN101</f>
        <v>0</v>
      </c>
      <c r="N97" s="87">
        <f>Transporation!AG102</f>
        <v>0</v>
      </c>
      <c r="O97" s="87">
        <f>Transporation!AH102</f>
        <v>0</v>
      </c>
      <c r="P97" s="88">
        <f t="shared" si="8"/>
        <v>0</v>
      </c>
      <c r="Q97" s="101">
        <f t="shared" si="9"/>
        <v>0</v>
      </c>
      <c r="R97" s="87">
        <f t="shared" si="10"/>
        <v>0</v>
      </c>
      <c r="S97" s="29"/>
      <c r="T97" s="29"/>
      <c r="U97" s="29"/>
    </row>
    <row r="98" spans="1:21" s="87" customFormat="1" ht="35.1" customHeight="1">
      <c r="A98" s="92" t="s">
        <v>396</v>
      </c>
      <c r="B98" s="87">
        <f>Admin!M101</f>
        <v>0</v>
      </c>
      <c r="C98" s="87">
        <f>Admin!N101</f>
        <v>0</v>
      </c>
      <c r="D98" s="87">
        <f>'Comm. &amp; Pers. Dev.'!O99</f>
        <v>0</v>
      </c>
      <c r="E98" s="87">
        <f>'Comm. &amp; Pers. Dev.'!P99</f>
        <v>0</v>
      </c>
      <c r="F98" s="87">
        <f>Development!AC109</f>
        <v>0</v>
      </c>
      <c r="G98" s="87">
        <f>Development!AD109</f>
        <v>0</v>
      </c>
      <c r="H98" s="87">
        <f>Energy!AK101</f>
        <v>0</v>
      </c>
      <c r="I98" s="87">
        <f>Energy!AL101</f>
        <v>0</v>
      </c>
      <c r="J98" s="87">
        <f>'Head Start'!Y99</f>
        <v>0</v>
      </c>
      <c r="K98" s="87">
        <f>'Head Start'!Z99</f>
        <v>0</v>
      </c>
      <c r="L98" s="87">
        <f>Nutrition!AM102</f>
        <v>0</v>
      </c>
      <c r="M98" s="87">
        <f>Nutrition!AN102</f>
        <v>0</v>
      </c>
      <c r="N98" s="87">
        <f>Transporation!AG103</f>
        <v>0</v>
      </c>
      <c r="O98" s="87">
        <f>Transporation!AH103</f>
        <v>0</v>
      </c>
      <c r="P98" s="88">
        <f t="shared" si="8"/>
        <v>0</v>
      </c>
      <c r="Q98" s="101">
        <f t="shared" si="9"/>
        <v>0</v>
      </c>
      <c r="R98" s="87">
        <f t="shared" si="10"/>
        <v>0</v>
      </c>
      <c r="S98" s="29"/>
      <c r="T98" s="29"/>
      <c r="U98" s="29"/>
    </row>
    <row r="99" spans="1:21" s="87" customFormat="1" ht="35.1" customHeight="1">
      <c r="A99" s="92" t="s">
        <v>397</v>
      </c>
      <c r="B99" s="87">
        <f>Admin!M102</f>
        <v>0</v>
      </c>
      <c r="C99" s="87">
        <f>Admin!N102</f>
        <v>0</v>
      </c>
      <c r="D99" s="87">
        <f>'Comm. &amp; Pers. Dev.'!O100</f>
        <v>0</v>
      </c>
      <c r="E99" s="87">
        <f>'Comm. &amp; Pers. Dev.'!P100</f>
        <v>0</v>
      </c>
      <c r="F99" s="87">
        <f>Development!AC110</f>
        <v>0</v>
      </c>
      <c r="G99" s="87">
        <f>Development!AD110</f>
        <v>0</v>
      </c>
      <c r="H99" s="87">
        <f>Energy!AK102</f>
        <v>0</v>
      </c>
      <c r="I99" s="87">
        <f>Energy!AL102</f>
        <v>0</v>
      </c>
      <c r="J99" s="87">
        <f>'Head Start'!Y100</f>
        <v>500</v>
      </c>
      <c r="K99" s="87">
        <f>'Head Start'!Z100</f>
        <v>0</v>
      </c>
      <c r="L99" s="87">
        <f>Nutrition!AM103</f>
        <v>0</v>
      </c>
      <c r="M99" s="87">
        <f>Nutrition!AN103</f>
        <v>0</v>
      </c>
      <c r="N99" s="87">
        <f>Transporation!AG104</f>
        <v>0</v>
      </c>
      <c r="O99" s="87">
        <f>Transporation!AH104</f>
        <v>0</v>
      </c>
      <c r="P99" s="88">
        <f t="shared" si="8"/>
        <v>500</v>
      </c>
      <c r="Q99" s="101">
        <f t="shared" si="9"/>
        <v>0</v>
      </c>
      <c r="R99" s="87">
        <f t="shared" si="10"/>
        <v>500</v>
      </c>
      <c r="S99" s="29"/>
      <c r="T99" s="29"/>
      <c r="U99" s="29"/>
    </row>
    <row r="100" spans="1:21" s="87" customFormat="1" ht="35.1" customHeight="1">
      <c r="A100" s="92" t="s">
        <v>398</v>
      </c>
      <c r="B100" s="87">
        <f>Admin!M103</f>
        <v>0</v>
      </c>
      <c r="C100" s="87">
        <f>Admin!N103</f>
        <v>0</v>
      </c>
      <c r="D100" s="87">
        <f>'Comm. &amp; Pers. Dev.'!O101</f>
        <v>0</v>
      </c>
      <c r="E100" s="87">
        <f>'Comm. &amp; Pers. Dev.'!P101</f>
        <v>0</v>
      </c>
      <c r="F100" s="87">
        <f>Development!AC111</f>
        <v>0</v>
      </c>
      <c r="G100" s="87">
        <f>Development!AD111</f>
        <v>0</v>
      </c>
      <c r="H100" s="87">
        <f>Energy!AK103</f>
        <v>0</v>
      </c>
      <c r="I100" s="87">
        <f>Energy!AL103</f>
        <v>0</v>
      </c>
      <c r="J100" s="87">
        <f>'Head Start'!Y101</f>
        <v>4000</v>
      </c>
      <c r="K100" s="87">
        <f>'Head Start'!Z101</f>
        <v>0</v>
      </c>
      <c r="L100" s="87">
        <f>Nutrition!AM104</f>
        <v>0</v>
      </c>
      <c r="M100" s="87">
        <f>Nutrition!AN104</f>
        <v>0</v>
      </c>
      <c r="N100" s="87">
        <f>Transporation!AG105</f>
        <v>0</v>
      </c>
      <c r="O100" s="87">
        <f>Transporation!AH105</f>
        <v>0</v>
      </c>
      <c r="P100" s="88">
        <f t="shared" si="8"/>
        <v>4000</v>
      </c>
      <c r="Q100" s="101">
        <f t="shared" si="9"/>
        <v>0</v>
      </c>
      <c r="R100" s="87">
        <f t="shared" si="10"/>
        <v>4000</v>
      </c>
      <c r="S100" s="29"/>
      <c r="T100" s="29"/>
      <c r="U100" s="29"/>
    </row>
    <row r="101" spans="1:21" s="87" customFormat="1" ht="35.1" customHeight="1">
      <c r="A101" s="92" t="s">
        <v>399</v>
      </c>
      <c r="B101" s="87">
        <f>Admin!M104</f>
        <v>0</v>
      </c>
      <c r="C101" s="87">
        <f>Admin!N104</f>
        <v>0</v>
      </c>
      <c r="D101" s="87">
        <f>'Comm. &amp; Pers. Dev.'!O102</f>
        <v>0</v>
      </c>
      <c r="E101" s="87">
        <f>'Comm. &amp; Pers. Dev.'!P102</f>
        <v>0</v>
      </c>
      <c r="F101" s="87">
        <f>Development!AC112</f>
        <v>0</v>
      </c>
      <c r="G101" s="87">
        <f>Development!AD112</f>
        <v>0</v>
      </c>
      <c r="H101" s="87">
        <f>Energy!AK104</f>
        <v>0</v>
      </c>
      <c r="I101" s="87">
        <f>Energy!AL104</f>
        <v>0</v>
      </c>
      <c r="J101" s="87">
        <f>'Head Start'!Y102</f>
        <v>0</v>
      </c>
      <c r="K101" s="87">
        <f>'Head Start'!Z102</f>
        <v>0</v>
      </c>
      <c r="L101" s="87">
        <f>Nutrition!AM105</f>
        <v>665</v>
      </c>
      <c r="M101" s="87">
        <f>Nutrition!AN105</f>
        <v>0</v>
      </c>
      <c r="N101" s="87">
        <f>Transporation!AG106</f>
        <v>0</v>
      </c>
      <c r="O101" s="87">
        <f>Transporation!AH106</f>
        <v>0</v>
      </c>
      <c r="P101" s="88">
        <f t="shared" si="8"/>
        <v>665</v>
      </c>
      <c r="Q101" s="101">
        <f t="shared" si="9"/>
        <v>0</v>
      </c>
      <c r="R101" s="87">
        <f t="shared" si="10"/>
        <v>665</v>
      </c>
      <c r="S101" s="29"/>
      <c r="T101" s="29"/>
      <c r="U101" s="29"/>
    </row>
    <row r="102" spans="1:21" s="87" customFormat="1" ht="35.1" customHeight="1">
      <c r="A102" s="82" t="s">
        <v>400</v>
      </c>
      <c r="B102" s="87">
        <f>Admin!M105</f>
        <v>0</v>
      </c>
      <c r="C102" s="87">
        <f>Admin!N105</f>
        <v>0</v>
      </c>
      <c r="D102" s="87">
        <f>'Comm. &amp; Pers. Dev.'!O104</f>
        <v>0</v>
      </c>
      <c r="E102" s="87">
        <f>'Comm. &amp; Pers. Dev.'!P104</f>
        <v>0</v>
      </c>
      <c r="F102" s="87">
        <f>Development!AC113</f>
        <v>0</v>
      </c>
      <c r="G102" s="87">
        <f>Development!AD113</f>
        <v>0</v>
      </c>
      <c r="H102" s="87">
        <f>Energy!AK105</f>
        <v>0</v>
      </c>
      <c r="I102" s="87">
        <f>Energy!AL105</f>
        <v>0</v>
      </c>
      <c r="J102" s="87">
        <f>'Head Start'!Y103</f>
        <v>0</v>
      </c>
      <c r="K102" s="87">
        <f>'Head Start'!Z103</f>
        <v>0</v>
      </c>
      <c r="L102" s="87">
        <f>Nutrition!AM106</f>
        <v>0</v>
      </c>
      <c r="M102" s="87">
        <f>Nutrition!AN106</f>
        <v>0</v>
      </c>
      <c r="N102" s="87">
        <f>Transporation!AG107</f>
        <v>0</v>
      </c>
      <c r="O102" s="87">
        <f>Transporation!AH107</f>
        <v>0</v>
      </c>
      <c r="P102" s="88">
        <f t="shared" si="8"/>
        <v>0</v>
      </c>
      <c r="Q102" s="101">
        <f t="shared" si="9"/>
        <v>0</v>
      </c>
      <c r="R102" s="87">
        <f t="shared" si="10"/>
        <v>0</v>
      </c>
      <c r="S102" s="29"/>
      <c r="T102" s="29"/>
      <c r="U102" s="29"/>
    </row>
    <row r="103" spans="1:21" s="87" customFormat="1" ht="34.5" customHeight="1">
      <c r="A103" s="82" t="s">
        <v>316</v>
      </c>
      <c r="B103" s="87">
        <v>0</v>
      </c>
      <c r="C103" s="101">
        <v>0</v>
      </c>
      <c r="D103" s="87">
        <f>'Comm. &amp; Pers. Dev.'!O103</f>
        <v>19885</v>
      </c>
      <c r="E103" s="87">
        <f>'Comm. &amp; Pers. Dev.'!P103</f>
        <v>0</v>
      </c>
      <c r="F103" s="87">
        <v>0</v>
      </c>
      <c r="G103" s="101">
        <v>0</v>
      </c>
      <c r="H103" s="87">
        <v>0</v>
      </c>
      <c r="I103" s="101">
        <v>0</v>
      </c>
      <c r="J103" s="87">
        <v>0</v>
      </c>
      <c r="K103" s="101">
        <v>0</v>
      </c>
      <c r="L103" s="87">
        <v>0</v>
      </c>
      <c r="M103" s="101">
        <v>0</v>
      </c>
      <c r="N103" s="87">
        <v>0</v>
      </c>
      <c r="O103" s="101">
        <v>0</v>
      </c>
      <c r="P103" s="88">
        <f t="shared" si="8"/>
        <v>19885</v>
      </c>
      <c r="Q103" s="101">
        <f t="shared" si="9"/>
        <v>0</v>
      </c>
      <c r="R103" s="87">
        <f t="shared" si="10"/>
        <v>19885</v>
      </c>
      <c r="S103" s="29"/>
      <c r="T103" s="29"/>
      <c r="U103" s="29"/>
    </row>
    <row r="104" spans="1:21" s="87" customFormat="1" ht="35.1" customHeight="1" thickBot="1">
      <c r="A104" s="102" t="s">
        <v>317</v>
      </c>
      <c r="B104" s="103">
        <f>SUM(B20:B102)</f>
        <v>1007981.62</v>
      </c>
      <c r="C104" s="104">
        <f t="shared" ref="C104:O104" si="11">SUM(C20:C102)</f>
        <v>0</v>
      </c>
      <c r="D104" s="103">
        <f t="shared" si="11"/>
        <v>302811.5</v>
      </c>
      <c r="E104" s="104">
        <f t="shared" si="11"/>
        <v>0</v>
      </c>
      <c r="F104" s="103">
        <f>SUM(F20:F103)</f>
        <v>704241.01</v>
      </c>
      <c r="G104" s="104">
        <f t="shared" si="11"/>
        <v>0</v>
      </c>
      <c r="H104" s="103">
        <f t="shared" si="11"/>
        <v>4550800.84</v>
      </c>
      <c r="I104" s="104">
        <f>SUM(I20:I102)</f>
        <v>0</v>
      </c>
      <c r="J104" s="103">
        <f t="shared" si="11"/>
        <v>5422094.5200000005</v>
      </c>
      <c r="K104" s="104">
        <f t="shared" si="11"/>
        <v>0</v>
      </c>
      <c r="L104" s="103">
        <f t="shared" si="11"/>
        <v>403580.18000000011</v>
      </c>
      <c r="M104" s="104">
        <f t="shared" si="11"/>
        <v>0</v>
      </c>
      <c r="N104" s="103">
        <f t="shared" si="11"/>
        <v>145031</v>
      </c>
      <c r="O104" s="104">
        <f t="shared" si="11"/>
        <v>0</v>
      </c>
      <c r="P104" s="105">
        <f>SUM(P20:P103)</f>
        <v>12556425.67</v>
      </c>
      <c r="Q104" s="104">
        <f>SUM(Q20:Q103)</f>
        <v>0</v>
      </c>
      <c r="R104" s="103">
        <f>SUM(R20:R103)</f>
        <v>12556425.67</v>
      </c>
      <c r="S104" s="29"/>
      <c r="T104" s="29"/>
      <c r="U104" s="29"/>
    </row>
    <row r="105" spans="1:21" s="87" customFormat="1" ht="27" customHeight="1" thickTop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29"/>
      <c r="T105" s="29"/>
      <c r="U105" s="29"/>
    </row>
    <row r="106" spans="1:21" s="87" customFormat="1" ht="78.75" customHeight="1">
      <c r="A106" s="115" t="s">
        <v>401</v>
      </c>
      <c r="B106" s="113"/>
      <c r="C106" s="113">
        <v>0</v>
      </c>
      <c r="D106" s="113"/>
      <c r="E106" s="113">
        <f>'Comm. &amp; Pers. Dev.'!P111</f>
        <v>0</v>
      </c>
      <c r="F106" s="113"/>
      <c r="G106" s="113">
        <f>Development!AD120</f>
        <v>0</v>
      </c>
      <c r="H106" s="113"/>
      <c r="I106" s="113">
        <f>Energy!AL110</f>
        <v>0</v>
      </c>
      <c r="J106" s="113"/>
      <c r="K106" s="113">
        <f>'Head Start'!Z109</f>
        <v>0</v>
      </c>
      <c r="L106" s="113"/>
      <c r="M106" s="113">
        <f>Nutrition!AN113</f>
        <v>0</v>
      </c>
      <c r="N106" s="113"/>
      <c r="O106" s="113">
        <f>Transporation!AH113</f>
        <v>0</v>
      </c>
      <c r="P106" s="155" t="s">
        <v>402</v>
      </c>
      <c r="Q106" s="155"/>
      <c r="R106" s="113">
        <f>C106+E106+G106+I106+K106+M106+O106</f>
        <v>0</v>
      </c>
      <c r="S106" s="29"/>
      <c r="T106" s="29"/>
      <c r="U106" s="29"/>
    </row>
    <row r="107" spans="1:21" s="87" customFormat="1" ht="35.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29"/>
      <c r="T107" s="29"/>
      <c r="U107" s="29"/>
    </row>
    <row r="108" spans="1:21" s="87" customFormat="1" ht="35.1" customHeight="1" thickBot="1">
      <c r="A108" s="112" t="s">
        <v>403</v>
      </c>
      <c r="B108" s="103"/>
      <c r="C108" s="104">
        <f>C16-C104</f>
        <v>0</v>
      </c>
      <c r="D108" s="103"/>
      <c r="E108" s="104">
        <f>E16-E104+E106</f>
        <v>0</v>
      </c>
      <c r="F108" s="103"/>
      <c r="G108" s="104">
        <f>G16-G104+G106</f>
        <v>0</v>
      </c>
      <c r="H108" s="103"/>
      <c r="I108" s="104">
        <f>I16-I104+I106</f>
        <v>0</v>
      </c>
      <c r="J108" s="103"/>
      <c r="K108" s="104">
        <f>K16-K104+K106</f>
        <v>0</v>
      </c>
      <c r="L108" s="103"/>
      <c r="M108" s="104">
        <f>M16-M104+M106</f>
        <v>0</v>
      </c>
      <c r="N108" s="103"/>
      <c r="O108" s="104">
        <f>O16-O104+O106</f>
        <v>0</v>
      </c>
      <c r="P108" s="156" t="s">
        <v>404</v>
      </c>
      <c r="Q108" s="156"/>
      <c r="R108" s="103">
        <f>C108+E108+G108+I108+K108+M108+O108</f>
        <v>0</v>
      </c>
      <c r="S108" s="29"/>
      <c r="T108" s="29"/>
      <c r="U108" s="29"/>
    </row>
    <row r="109" spans="1:21" s="87" customFormat="1" ht="35.1" customHeight="1" thickTop="1">
      <c r="A109" s="82"/>
      <c r="S109" s="29"/>
      <c r="T109" s="29"/>
      <c r="U109" s="29"/>
    </row>
    <row r="110" spans="1:21" s="87" customFormat="1" ht="35.1" customHeight="1">
      <c r="A110" s="82"/>
      <c r="M110"/>
      <c r="N110"/>
      <c r="O110"/>
      <c r="P110"/>
      <c r="Q110"/>
      <c r="R110"/>
      <c r="S110"/>
      <c r="T110"/>
      <c r="U110" s="29"/>
    </row>
    <row r="111" spans="1:21" s="87" customFormat="1" ht="35.1" customHeight="1">
      <c r="A111" s="82"/>
      <c r="M111"/>
      <c r="N111"/>
      <c r="O111"/>
      <c r="P111"/>
      <c r="Q111"/>
      <c r="R111"/>
      <c r="S111"/>
      <c r="T111"/>
      <c r="U111" s="29"/>
    </row>
    <row r="112" spans="1:21" s="82" customFormat="1" ht="35.1" customHeight="1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/>
      <c r="N112"/>
      <c r="O112"/>
      <c r="P112"/>
      <c r="Q112"/>
      <c r="R112"/>
      <c r="S112"/>
      <c r="T112"/>
      <c r="U112" s="29"/>
    </row>
    <row r="113" spans="2:21" s="82" customFormat="1" ht="35.1" customHeight="1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/>
      <c r="N113"/>
      <c r="O113"/>
      <c r="P113"/>
      <c r="Q113"/>
      <c r="R113"/>
      <c r="S113"/>
      <c r="T113"/>
      <c r="U113" s="29"/>
    </row>
    <row r="114" spans="2:21" s="82" customFormat="1" ht="35.1" customHeight="1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29"/>
      <c r="T114" s="29"/>
      <c r="U114" s="29"/>
    </row>
    <row r="115" spans="2:21" s="82" customFormat="1" ht="35.1" customHeight="1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29"/>
      <c r="T115" s="29"/>
      <c r="U115" s="29"/>
    </row>
  </sheetData>
  <mergeCells count="4">
    <mergeCell ref="A2:R2"/>
    <mergeCell ref="A19:R19"/>
    <mergeCell ref="P106:Q106"/>
    <mergeCell ref="P108:Q108"/>
  </mergeCells>
  <conditionalFormatting sqref="F15:G15 B3:O14">
    <cfRule type="expression" dxfId="28" priority="2">
      <formula>MOD(COLUMN(),2)=1</formula>
    </cfRule>
  </conditionalFormatting>
  <conditionalFormatting sqref="B20:O20 D103:E103 B21:E102 G21:O102 F21:F103">
    <cfRule type="expression" dxfId="27" priority="1">
      <formula>MOD(COLUMN(),2)=1</formula>
    </cfRule>
  </conditionalFormatting>
  <pageMargins left="0.7" right="0.7" top="0.75" bottom="0.75" header="0.3" footer="0.3"/>
  <pageSetup paperSize="3" scale="86" fitToHeight="0" orientation="landscape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7293-82A4-4704-8FF8-53E267336F64}">
  <sheetPr codeName="Sheet4">
    <tabColor theme="9" tint="0.79998168889431442"/>
    <pageSetUpPr fitToPage="1"/>
  </sheetPr>
  <dimension ref="A1:O115"/>
  <sheetViews>
    <sheetView zoomScaleNormal="100" workbookViewId="0">
      <pane xSplit="4" ySplit="12" topLeftCell="E13" activePane="bottomRight" state="frozen"/>
      <selection pane="bottomRight" activeCell="E28" sqref="E28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29.85546875" customWidth="1"/>
    <col min="5" max="5" width="12.42578125" bestFit="1" customWidth="1"/>
    <col min="6" max="6" width="13.42578125" bestFit="1" customWidth="1"/>
    <col min="7" max="8" width="9.85546875" bestFit="1" customWidth="1"/>
    <col min="9" max="9" width="12.42578125" bestFit="1" customWidth="1"/>
    <col min="10" max="10" width="11.85546875" bestFit="1" customWidth="1"/>
    <col min="11" max="12" width="10.85546875" bestFit="1" customWidth="1"/>
    <col min="13" max="13" width="14.5703125" bestFit="1" customWidth="1"/>
    <col min="14" max="14" width="17" customWidth="1"/>
    <col min="15" max="15" width="15.7109375" customWidth="1"/>
  </cols>
  <sheetData>
    <row r="1" spans="1:15" s="171" customFormat="1"/>
    <row r="2" spans="1:15" s="2" customFormat="1" ht="15.75" customHeight="1">
      <c r="A2" s="3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s="2" customFormat="1" ht="16.5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s="2" customFormat="1" ht="16.5" customHeigh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 customHeight="1">
      <c r="C6" s="172" t="s">
        <v>405</v>
      </c>
      <c r="D6" s="172"/>
      <c r="E6" s="173" t="s">
        <v>406</v>
      </c>
      <c r="F6" s="174"/>
      <c r="G6" s="173" t="s">
        <v>407</v>
      </c>
      <c r="H6" s="174"/>
      <c r="I6" s="173" t="s">
        <v>408</v>
      </c>
      <c r="J6" s="174"/>
      <c r="K6" s="173" t="s">
        <v>409</v>
      </c>
      <c r="L6" s="174"/>
      <c r="M6" s="177" t="s">
        <v>410</v>
      </c>
      <c r="N6" s="178"/>
      <c r="O6" s="179"/>
    </row>
    <row r="7" spans="1:15" ht="16.5" customHeight="1">
      <c r="C7" s="172"/>
      <c r="D7" s="172"/>
      <c r="E7" s="175"/>
      <c r="F7" s="176"/>
      <c r="G7" s="175"/>
      <c r="H7" s="176"/>
      <c r="I7" s="175"/>
      <c r="J7" s="176"/>
      <c r="K7" s="175"/>
      <c r="L7" s="176"/>
      <c r="M7" s="180"/>
      <c r="N7" s="181"/>
      <c r="O7" s="182"/>
    </row>
    <row r="8" spans="1:15">
      <c r="C8" s="183" t="s">
        <v>411</v>
      </c>
      <c r="D8" s="183"/>
      <c r="E8" s="184" t="s">
        <v>412</v>
      </c>
      <c r="F8" s="185"/>
      <c r="G8" s="184" t="s">
        <v>413</v>
      </c>
      <c r="H8" s="185"/>
      <c r="I8" s="184" t="s">
        <v>414</v>
      </c>
      <c r="J8" s="185"/>
      <c r="K8" s="184" t="s">
        <v>415</v>
      </c>
      <c r="L8" s="185"/>
      <c r="M8" s="180"/>
      <c r="N8" s="181"/>
      <c r="O8" s="182"/>
    </row>
    <row r="9" spans="1:15" ht="15.75" customHeight="1">
      <c r="C9" s="183"/>
      <c r="D9" s="183"/>
      <c r="E9" s="184"/>
      <c r="F9" s="185"/>
      <c r="G9" s="184"/>
      <c r="H9" s="185"/>
      <c r="I9" s="184"/>
      <c r="J9" s="185"/>
      <c r="K9" s="184"/>
      <c r="L9" s="185"/>
      <c r="M9" s="180"/>
      <c r="N9" s="181"/>
      <c r="O9" s="182"/>
    </row>
    <row r="10" spans="1:15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166" t="s">
        <v>417</v>
      </c>
      <c r="K10" s="164" t="s">
        <v>416</v>
      </c>
      <c r="L10" s="166" t="s">
        <v>417</v>
      </c>
      <c r="M10" s="168" t="s">
        <v>418</v>
      </c>
      <c r="N10" s="169" t="s">
        <v>302</v>
      </c>
      <c r="O10" s="170" t="s">
        <v>303</v>
      </c>
    </row>
    <row r="11" spans="1:15" ht="15.75" customHeight="1">
      <c r="E11" s="165"/>
      <c r="F11" s="167"/>
      <c r="G11" s="165"/>
      <c r="H11" s="167"/>
      <c r="I11" s="165"/>
      <c r="J11" s="167"/>
      <c r="K11" s="165"/>
      <c r="L11" s="167"/>
      <c r="M11" s="168"/>
      <c r="N11" s="169"/>
      <c r="O11" s="170"/>
    </row>
    <row r="12" spans="1:15" ht="30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1:15">
      <c r="C13" s="1" t="s">
        <v>419</v>
      </c>
      <c r="D13" s="17" t="s">
        <v>420</v>
      </c>
      <c r="E13" s="7">
        <v>0</v>
      </c>
      <c r="F13" s="8"/>
      <c r="G13" s="7">
        <v>0</v>
      </c>
      <c r="H13" s="8"/>
      <c r="I13" s="7">
        <v>0</v>
      </c>
      <c r="J13" s="8"/>
      <c r="K13" s="7">
        <v>15000</v>
      </c>
      <c r="L13" s="8"/>
      <c r="M13" s="20">
        <f>E13+G13+I13+K13</f>
        <v>15000</v>
      </c>
      <c r="N13" s="21">
        <f>F13+H13+J13+L13</f>
        <v>0</v>
      </c>
      <c r="O13" s="22">
        <f>M13-N13</f>
        <v>15000</v>
      </c>
    </row>
    <row r="14" spans="1:15">
      <c r="C14" s="1" t="s">
        <v>78</v>
      </c>
      <c r="D14" s="17" t="s">
        <v>421</v>
      </c>
      <c r="E14" s="7">
        <v>0</v>
      </c>
      <c r="F14" s="8"/>
      <c r="G14" s="7">
        <v>2000</v>
      </c>
      <c r="H14" s="8"/>
      <c r="I14" s="7">
        <v>0</v>
      </c>
      <c r="J14" s="8"/>
      <c r="K14" s="7">
        <v>0</v>
      </c>
      <c r="L14" s="8"/>
      <c r="M14" s="20">
        <f t="shared" ref="M14:M17" si="0">E14+G14+I14+K14</f>
        <v>2000</v>
      </c>
      <c r="N14" s="21">
        <f t="shared" ref="N14:N17" si="1">F14+H14+J14+L14</f>
        <v>0</v>
      </c>
      <c r="O14" s="22">
        <f t="shared" ref="O14:O17" si="2">M14-N14</f>
        <v>2000</v>
      </c>
    </row>
    <row r="15" spans="1:15">
      <c r="C15" s="1" t="s">
        <v>422</v>
      </c>
      <c r="D15" s="17" t="s">
        <v>309</v>
      </c>
      <c r="E15" s="7">
        <v>0</v>
      </c>
      <c r="F15" s="8"/>
      <c r="G15" s="7">
        <v>0</v>
      </c>
      <c r="H15" s="8"/>
      <c r="I15" s="7">
        <v>3000</v>
      </c>
      <c r="J15" s="8"/>
      <c r="K15" s="7">
        <v>0</v>
      </c>
      <c r="L15" s="8"/>
      <c r="M15" s="20">
        <f t="shared" si="0"/>
        <v>3000</v>
      </c>
      <c r="N15" s="21">
        <f t="shared" si="1"/>
        <v>0</v>
      </c>
      <c r="O15" s="22">
        <f t="shared" si="2"/>
        <v>3000</v>
      </c>
    </row>
    <row r="16" spans="1:15">
      <c r="C16" s="1" t="s">
        <v>9</v>
      </c>
      <c r="D16" s="17" t="s">
        <v>310</v>
      </c>
      <c r="E16" s="7">
        <v>725450.98</v>
      </c>
      <c r="F16" s="8"/>
      <c r="G16" s="7">
        <v>0</v>
      </c>
      <c r="H16" s="8"/>
      <c r="I16" s="7">
        <v>0</v>
      </c>
      <c r="J16" s="8"/>
      <c r="K16" s="7">
        <v>0</v>
      </c>
      <c r="L16" s="8"/>
      <c r="M16" s="20">
        <f t="shared" si="0"/>
        <v>725450.98</v>
      </c>
      <c r="N16" s="21">
        <f t="shared" si="1"/>
        <v>0</v>
      </c>
      <c r="O16" s="22">
        <f t="shared" si="2"/>
        <v>725450.98</v>
      </c>
    </row>
    <row r="17" spans="3:15">
      <c r="C17" s="1" t="s">
        <v>76</v>
      </c>
      <c r="D17" s="17" t="s">
        <v>314</v>
      </c>
      <c r="E17" s="7">
        <v>0</v>
      </c>
      <c r="F17" s="8"/>
      <c r="G17" s="7">
        <v>0</v>
      </c>
      <c r="H17" s="8"/>
      <c r="I17" s="7">
        <v>325196</v>
      </c>
      <c r="J17" s="8"/>
      <c r="K17" s="7">
        <v>0</v>
      </c>
      <c r="L17" s="8"/>
      <c r="M17" s="20">
        <f t="shared" si="0"/>
        <v>325196</v>
      </c>
      <c r="N17" s="21">
        <f t="shared" si="1"/>
        <v>0</v>
      </c>
      <c r="O17" s="22">
        <f t="shared" si="2"/>
        <v>325196</v>
      </c>
    </row>
    <row r="18" spans="3:15" ht="15.75" customHeight="1">
      <c r="C18" s="157" t="s">
        <v>423</v>
      </c>
      <c r="D18" s="157"/>
      <c r="E18" s="158">
        <f t="shared" ref="E18:K18" si="3">SUM(E13:E17)</f>
        <v>725450.98</v>
      </c>
      <c r="F18" s="158">
        <f t="shared" si="3"/>
        <v>0</v>
      </c>
      <c r="G18" s="158">
        <f t="shared" si="3"/>
        <v>2000</v>
      </c>
      <c r="H18" s="158">
        <f>SUM(H13:H17)</f>
        <v>0</v>
      </c>
      <c r="I18" s="158">
        <f t="shared" si="3"/>
        <v>328196</v>
      </c>
      <c r="J18" s="158">
        <f>SUM(J13:J17)</f>
        <v>0</v>
      </c>
      <c r="K18" s="158">
        <f t="shared" si="3"/>
        <v>15000</v>
      </c>
      <c r="L18" s="158">
        <f>SUM(L13:L17)</f>
        <v>0</v>
      </c>
      <c r="M18" s="187">
        <f>SUM(M13:M17)</f>
        <v>1070646.98</v>
      </c>
      <c r="N18" s="191">
        <f>SUM(N13:N17)</f>
        <v>0</v>
      </c>
      <c r="O18" s="189">
        <f t="shared" ref="O18" si="4">M18-N18</f>
        <v>1070646.98</v>
      </c>
    </row>
    <row r="19" spans="3:15" ht="16.5" customHeight="1">
      <c r="C19" s="157"/>
      <c r="D19" s="157"/>
      <c r="E19" s="159"/>
      <c r="F19" s="159"/>
      <c r="G19" s="159"/>
      <c r="H19" s="159"/>
      <c r="I19" s="159"/>
      <c r="J19" s="159"/>
      <c r="K19" s="159"/>
      <c r="L19" s="159"/>
      <c r="M19" s="188"/>
      <c r="N19" s="192"/>
      <c r="O19" s="190"/>
    </row>
    <row r="23" spans="3:15" ht="30" customHeight="1">
      <c r="C23" s="79" t="s">
        <v>318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3:15">
      <c r="C24" s="94" t="s">
        <v>109</v>
      </c>
      <c r="D24" s="82" t="s">
        <v>319</v>
      </c>
      <c r="E24" s="7">
        <v>0</v>
      </c>
      <c r="F24" s="8"/>
      <c r="G24" s="7">
        <v>0</v>
      </c>
      <c r="H24" s="8"/>
      <c r="I24" s="7">
        <v>0</v>
      </c>
      <c r="J24" s="8"/>
      <c r="K24" s="7">
        <v>0</v>
      </c>
      <c r="L24" s="8"/>
      <c r="M24" s="20">
        <f>E24+G24+I24+K24</f>
        <v>0</v>
      </c>
      <c r="N24" s="21">
        <f>F24+H24+J24+L24</f>
        <v>0</v>
      </c>
      <c r="O24" s="22">
        <f>M24-N24</f>
        <v>0</v>
      </c>
    </row>
    <row r="25" spans="3:15">
      <c r="C25" s="94" t="s">
        <v>113</v>
      </c>
      <c r="D25" s="82" t="s">
        <v>320</v>
      </c>
      <c r="E25" s="7">
        <v>3000</v>
      </c>
      <c r="F25" s="8"/>
      <c r="G25" s="7">
        <v>0</v>
      </c>
      <c r="H25" s="8"/>
      <c r="I25" s="7">
        <v>0</v>
      </c>
      <c r="J25" s="8"/>
      <c r="K25" s="7">
        <v>0</v>
      </c>
      <c r="L25" s="8"/>
      <c r="M25" s="20">
        <f t="shared" ref="M25:M88" si="5">E25+G25+I25+K25</f>
        <v>3000</v>
      </c>
      <c r="N25" s="21">
        <f t="shared" ref="N25:N88" si="6">F25+H25+J25+L25</f>
        <v>0</v>
      </c>
      <c r="O25" s="22">
        <f t="shared" ref="O25:O88" si="7">M25-N25</f>
        <v>3000</v>
      </c>
    </row>
    <row r="26" spans="3:15">
      <c r="C26" s="94" t="s">
        <v>115</v>
      </c>
      <c r="D26" s="82" t="s">
        <v>321</v>
      </c>
      <c r="E26" s="7">
        <v>0</v>
      </c>
      <c r="F26" s="8"/>
      <c r="G26" s="7">
        <v>0</v>
      </c>
      <c r="H26" s="8"/>
      <c r="I26" s="7">
        <v>0</v>
      </c>
      <c r="J26" s="8"/>
      <c r="K26" s="7">
        <v>1500</v>
      </c>
      <c r="L26" s="8"/>
      <c r="M26" s="20">
        <f t="shared" si="5"/>
        <v>1500</v>
      </c>
      <c r="N26" s="21">
        <f t="shared" si="6"/>
        <v>0</v>
      </c>
      <c r="O26" s="22">
        <f t="shared" si="7"/>
        <v>1500</v>
      </c>
    </row>
    <row r="27" spans="3:15">
      <c r="C27" s="94" t="s">
        <v>117</v>
      </c>
      <c r="D27" s="82" t="s">
        <v>322</v>
      </c>
      <c r="E27" s="7">
        <v>424626.62</v>
      </c>
      <c r="F27" s="8"/>
      <c r="G27" s="7">
        <v>0</v>
      </c>
      <c r="H27" s="8"/>
      <c r="I27" s="7">
        <v>71032.39</v>
      </c>
      <c r="J27" s="8"/>
      <c r="K27" s="7">
        <v>0</v>
      </c>
      <c r="L27" s="8"/>
      <c r="M27" s="20">
        <f t="shared" si="5"/>
        <v>495659.01</v>
      </c>
      <c r="N27" s="21">
        <f t="shared" si="6"/>
        <v>0</v>
      </c>
      <c r="O27" s="22">
        <f t="shared" si="7"/>
        <v>495659.01</v>
      </c>
    </row>
    <row r="28" spans="3:15">
      <c r="C28" s="94" t="s">
        <v>119</v>
      </c>
      <c r="D28" s="82" t="s">
        <v>323</v>
      </c>
      <c r="E28" s="7">
        <v>0</v>
      </c>
      <c r="F28" s="8"/>
      <c r="G28" s="7">
        <v>0</v>
      </c>
      <c r="H28" s="8"/>
      <c r="I28" s="7">
        <v>0</v>
      </c>
      <c r="J28" s="8"/>
      <c r="K28" s="7">
        <v>0</v>
      </c>
      <c r="L28" s="8"/>
      <c r="M28" s="20">
        <f t="shared" si="5"/>
        <v>0</v>
      </c>
      <c r="N28" s="21">
        <f t="shared" si="6"/>
        <v>0</v>
      </c>
      <c r="O28" s="22">
        <f t="shared" si="7"/>
        <v>0</v>
      </c>
    </row>
    <row r="29" spans="3:15">
      <c r="C29" s="94" t="s">
        <v>123</v>
      </c>
      <c r="D29" s="82" t="s">
        <v>324</v>
      </c>
      <c r="E29" s="7">
        <v>6619.2</v>
      </c>
      <c r="F29" s="8"/>
      <c r="G29" s="7">
        <v>0</v>
      </c>
      <c r="H29" s="8"/>
      <c r="I29" s="7">
        <v>1193.3399999999999</v>
      </c>
      <c r="J29" s="8"/>
      <c r="K29" s="7">
        <v>0</v>
      </c>
      <c r="L29" s="8"/>
      <c r="M29" s="20">
        <f t="shared" si="5"/>
        <v>7812.54</v>
      </c>
      <c r="N29" s="21">
        <f t="shared" si="6"/>
        <v>0</v>
      </c>
      <c r="O29" s="22">
        <f t="shared" si="7"/>
        <v>7812.54</v>
      </c>
    </row>
    <row r="30" spans="3:15">
      <c r="C30" s="94" t="s">
        <v>125</v>
      </c>
      <c r="D30" s="82" t="s">
        <v>325</v>
      </c>
      <c r="E30" s="7">
        <v>38651.4</v>
      </c>
      <c r="F30" s="8"/>
      <c r="G30" s="7">
        <v>0</v>
      </c>
      <c r="H30" s="8"/>
      <c r="I30" s="7">
        <v>6968.24</v>
      </c>
      <c r="J30" s="8"/>
      <c r="K30" s="7">
        <v>0</v>
      </c>
      <c r="L30" s="8"/>
      <c r="M30" s="20">
        <f t="shared" si="5"/>
        <v>45619.64</v>
      </c>
      <c r="N30" s="21">
        <f t="shared" si="6"/>
        <v>0</v>
      </c>
      <c r="O30" s="22">
        <f t="shared" si="7"/>
        <v>45619.64</v>
      </c>
    </row>
    <row r="31" spans="3:15">
      <c r="C31" s="94" t="s">
        <v>127</v>
      </c>
      <c r="D31" s="82" t="s">
        <v>326</v>
      </c>
      <c r="E31" s="7">
        <v>20212.2</v>
      </c>
      <c r="F31" s="8"/>
      <c r="G31" s="7">
        <v>0</v>
      </c>
      <c r="H31" s="8"/>
      <c r="I31" s="7">
        <v>3643.94</v>
      </c>
      <c r="J31" s="8"/>
      <c r="K31" s="7">
        <v>0</v>
      </c>
      <c r="L31" s="8"/>
      <c r="M31" s="20">
        <f t="shared" si="5"/>
        <v>23856.14</v>
      </c>
      <c r="N31" s="21">
        <f t="shared" si="6"/>
        <v>0</v>
      </c>
      <c r="O31" s="22">
        <f t="shared" si="7"/>
        <v>23856.14</v>
      </c>
    </row>
    <row r="32" spans="3:15">
      <c r="C32" s="94" t="s">
        <v>129</v>
      </c>
      <c r="D32" s="82" t="s">
        <v>327</v>
      </c>
      <c r="E32" s="7">
        <v>3309.6</v>
      </c>
      <c r="F32" s="8"/>
      <c r="G32" s="7">
        <v>0</v>
      </c>
      <c r="H32" s="8"/>
      <c r="I32" s="7">
        <v>596.66999999999996</v>
      </c>
      <c r="J32" s="8"/>
      <c r="K32" s="7">
        <v>0</v>
      </c>
      <c r="L32" s="8"/>
      <c r="M32" s="20">
        <f t="shared" si="5"/>
        <v>3906.27</v>
      </c>
      <c r="N32" s="21">
        <f t="shared" si="6"/>
        <v>0</v>
      </c>
      <c r="O32" s="22">
        <f t="shared" si="7"/>
        <v>3906.27</v>
      </c>
    </row>
    <row r="33" spans="3:15">
      <c r="C33" s="94" t="s">
        <v>131</v>
      </c>
      <c r="D33" s="82" t="s">
        <v>328</v>
      </c>
      <c r="E33" s="7">
        <v>1063.8</v>
      </c>
      <c r="F33" s="8"/>
      <c r="G33" s="7">
        <v>0</v>
      </c>
      <c r="H33" s="8"/>
      <c r="I33" s="7">
        <v>191.79</v>
      </c>
      <c r="J33" s="8"/>
      <c r="K33" s="7">
        <v>0</v>
      </c>
      <c r="L33" s="8"/>
      <c r="M33" s="20">
        <f t="shared" si="5"/>
        <v>1255.5899999999999</v>
      </c>
      <c r="N33" s="21">
        <f t="shared" si="6"/>
        <v>0</v>
      </c>
      <c r="O33" s="22">
        <f t="shared" si="7"/>
        <v>1255.5899999999999</v>
      </c>
    </row>
    <row r="34" spans="3:15">
      <c r="C34" s="94" t="s">
        <v>133</v>
      </c>
      <c r="D34" s="82" t="s">
        <v>329</v>
      </c>
      <c r="E34" s="7">
        <v>24703.8</v>
      </c>
      <c r="F34" s="8"/>
      <c r="G34" s="7">
        <v>0</v>
      </c>
      <c r="H34" s="8"/>
      <c r="I34" s="7">
        <v>4453.71</v>
      </c>
      <c r="J34" s="8"/>
      <c r="K34" s="7">
        <v>0</v>
      </c>
      <c r="L34" s="8"/>
      <c r="M34" s="20">
        <f t="shared" si="5"/>
        <v>29157.51</v>
      </c>
      <c r="N34" s="21">
        <f t="shared" si="6"/>
        <v>0</v>
      </c>
      <c r="O34" s="22">
        <f t="shared" si="7"/>
        <v>29157.51</v>
      </c>
    </row>
    <row r="35" spans="3:15">
      <c r="C35" s="94" t="s">
        <v>135</v>
      </c>
      <c r="D35" s="82" t="s">
        <v>330</v>
      </c>
      <c r="E35" s="7">
        <v>0</v>
      </c>
      <c r="F35" s="8"/>
      <c r="G35" s="7">
        <v>0</v>
      </c>
      <c r="H35" s="8"/>
      <c r="I35" s="7">
        <v>0</v>
      </c>
      <c r="J35" s="8"/>
      <c r="K35" s="7">
        <v>0</v>
      </c>
      <c r="L35" s="8"/>
      <c r="M35" s="20">
        <f t="shared" si="5"/>
        <v>0</v>
      </c>
      <c r="N35" s="21">
        <f t="shared" si="6"/>
        <v>0</v>
      </c>
      <c r="O35" s="22">
        <f t="shared" si="7"/>
        <v>0</v>
      </c>
    </row>
    <row r="36" spans="3:15">
      <c r="C36" s="94" t="s">
        <v>137</v>
      </c>
      <c r="D36" s="82" t="s">
        <v>331</v>
      </c>
      <c r="E36" s="7">
        <v>23640</v>
      </c>
      <c r="F36" s="8"/>
      <c r="G36" s="7">
        <v>0</v>
      </c>
      <c r="H36" s="8"/>
      <c r="I36" s="7">
        <v>4261.92</v>
      </c>
      <c r="J36" s="8"/>
      <c r="K36" s="7">
        <v>0</v>
      </c>
      <c r="L36" s="8"/>
      <c r="M36" s="20">
        <f t="shared" si="5"/>
        <v>27901.919999999998</v>
      </c>
      <c r="N36" s="21">
        <f t="shared" si="6"/>
        <v>0</v>
      </c>
      <c r="O36" s="22">
        <f t="shared" si="7"/>
        <v>27901.919999999998</v>
      </c>
    </row>
    <row r="37" spans="3:15">
      <c r="C37" s="94" t="s">
        <v>139</v>
      </c>
      <c r="D37" s="82" t="s">
        <v>332</v>
      </c>
      <c r="E37" s="7">
        <v>500</v>
      </c>
      <c r="F37" s="8"/>
      <c r="G37" s="7">
        <v>0</v>
      </c>
      <c r="H37" s="8"/>
      <c r="I37" s="7">
        <v>0</v>
      </c>
      <c r="J37" s="8"/>
      <c r="K37" s="7">
        <v>0</v>
      </c>
      <c r="L37" s="8"/>
      <c r="M37" s="20">
        <f t="shared" si="5"/>
        <v>500</v>
      </c>
      <c r="N37" s="21">
        <f t="shared" si="6"/>
        <v>0</v>
      </c>
      <c r="O37" s="22">
        <f t="shared" si="7"/>
        <v>500</v>
      </c>
    </row>
    <row r="38" spans="3:15">
      <c r="C38" s="94" t="s">
        <v>141</v>
      </c>
      <c r="D38" s="82" t="s">
        <v>333</v>
      </c>
      <c r="E38" s="7">
        <v>7000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20">
        <f t="shared" si="5"/>
        <v>7000</v>
      </c>
      <c r="N38" s="21">
        <f t="shared" si="6"/>
        <v>0</v>
      </c>
      <c r="O38" s="22">
        <f t="shared" si="7"/>
        <v>7000</v>
      </c>
    </row>
    <row r="39" spans="3:15">
      <c r="C39" s="94" t="s">
        <v>143</v>
      </c>
      <c r="D39" s="82" t="s">
        <v>334</v>
      </c>
      <c r="E39" s="7">
        <v>1050</v>
      </c>
      <c r="F39" s="8"/>
      <c r="G39" s="7">
        <v>0</v>
      </c>
      <c r="H39" s="8"/>
      <c r="I39" s="7">
        <v>0</v>
      </c>
      <c r="J39" s="8"/>
      <c r="K39" s="7">
        <v>0</v>
      </c>
      <c r="L39" s="8"/>
      <c r="M39" s="20">
        <f t="shared" si="5"/>
        <v>1050</v>
      </c>
      <c r="N39" s="21">
        <f t="shared" si="6"/>
        <v>0</v>
      </c>
      <c r="O39" s="22">
        <f t="shared" si="7"/>
        <v>1050</v>
      </c>
    </row>
    <row r="40" spans="3:15">
      <c r="C40" s="94" t="s">
        <v>145</v>
      </c>
      <c r="D40" s="82" t="s">
        <v>335</v>
      </c>
      <c r="E40" s="7">
        <v>18000</v>
      </c>
      <c r="F40" s="8"/>
      <c r="G40" s="7">
        <v>0</v>
      </c>
      <c r="H40" s="8"/>
      <c r="I40" s="7">
        <v>0</v>
      </c>
      <c r="J40" s="8"/>
      <c r="K40" s="7">
        <v>0</v>
      </c>
      <c r="L40" s="8"/>
      <c r="M40" s="20">
        <f t="shared" si="5"/>
        <v>18000</v>
      </c>
      <c r="N40" s="21">
        <f t="shared" si="6"/>
        <v>0</v>
      </c>
      <c r="O40" s="22">
        <f t="shared" si="7"/>
        <v>18000</v>
      </c>
    </row>
    <row r="41" spans="3:15">
      <c r="C41" s="94" t="s">
        <v>147</v>
      </c>
      <c r="D41" s="82" t="s">
        <v>336</v>
      </c>
      <c r="E41" s="7">
        <v>0</v>
      </c>
      <c r="F41" s="8"/>
      <c r="G41" s="7">
        <v>0</v>
      </c>
      <c r="H41" s="8"/>
      <c r="I41" s="7">
        <v>0</v>
      </c>
      <c r="J41" s="8"/>
      <c r="K41" s="7">
        <v>0</v>
      </c>
      <c r="L41" s="8"/>
      <c r="M41" s="20">
        <f t="shared" si="5"/>
        <v>0</v>
      </c>
      <c r="N41" s="21">
        <f t="shared" si="6"/>
        <v>0</v>
      </c>
      <c r="O41" s="22">
        <f t="shared" si="7"/>
        <v>0</v>
      </c>
    </row>
    <row r="42" spans="3:15">
      <c r="C42" s="94" t="s">
        <v>149</v>
      </c>
      <c r="D42" s="82" t="s">
        <v>337</v>
      </c>
      <c r="E42" s="7">
        <v>0</v>
      </c>
      <c r="F42" s="8"/>
      <c r="G42" s="7">
        <v>0</v>
      </c>
      <c r="H42" s="8"/>
      <c r="I42" s="7">
        <v>0</v>
      </c>
      <c r="J42" s="8"/>
      <c r="K42" s="7">
        <v>0</v>
      </c>
      <c r="L42" s="8"/>
      <c r="M42" s="20">
        <f t="shared" si="5"/>
        <v>0</v>
      </c>
      <c r="N42" s="21">
        <f t="shared" si="6"/>
        <v>0</v>
      </c>
      <c r="O42" s="22">
        <f t="shared" si="7"/>
        <v>0</v>
      </c>
    </row>
    <row r="43" spans="3:15">
      <c r="C43" s="94" t="s">
        <v>151</v>
      </c>
      <c r="D43" s="82" t="s">
        <v>338</v>
      </c>
      <c r="E43" s="7">
        <v>2800</v>
      </c>
      <c r="F43" s="8"/>
      <c r="G43" s="7">
        <v>0</v>
      </c>
      <c r="H43" s="8"/>
      <c r="I43" s="7">
        <v>1663</v>
      </c>
      <c r="J43" s="8"/>
      <c r="K43" s="7">
        <v>0</v>
      </c>
      <c r="L43" s="8"/>
      <c r="M43" s="20">
        <f t="shared" si="5"/>
        <v>4463</v>
      </c>
      <c r="N43" s="21">
        <f t="shared" si="6"/>
        <v>0</v>
      </c>
      <c r="O43" s="22">
        <f t="shared" si="7"/>
        <v>4463</v>
      </c>
    </row>
    <row r="44" spans="3:15">
      <c r="C44" s="94" t="s">
        <v>153</v>
      </c>
      <c r="D44" s="82" t="s">
        <v>339</v>
      </c>
      <c r="E44" s="7">
        <v>100</v>
      </c>
      <c r="F44" s="8"/>
      <c r="G44" s="7">
        <v>0</v>
      </c>
      <c r="H44" s="8"/>
      <c r="I44" s="7">
        <v>0</v>
      </c>
      <c r="J44" s="8"/>
      <c r="K44" s="7">
        <v>0</v>
      </c>
      <c r="L44" s="8"/>
      <c r="M44" s="20">
        <f t="shared" si="5"/>
        <v>100</v>
      </c>
      <c r="N44" s="21">
        <f t="shared" si="6"/>
        <v>0</v>
      </c>
      <c r="O44" s="22">
        <f t="shared" si="7"/>
        <v>100</v>
      </c>
    </row>
    <row r="45" spans="3:15">
      <c r="C45" s="94" t="s">
        <v>155</v>
      </c>
      <c r="D45" s="82" t="s">
        <v>340</v>
      </c>
      <c r="E45" s="7">
        <v>0</v>
      </c>
      <c r="F45" s="8"/>
      <c r="G45" s="7">
        <v>0</v>
      </c>
      <c r="H45" s="8"/>
      <c r="I45" s="7">
        <v>0</v>
      </c>
      <c r="J45" s="8"/>
      <c r="K45" s="7">
        <v>0</v>
      </c>
      <c r="L45" s="8"/>
      <c r="M45" s="20">
        <f t="shared" si="5"/>
        <v>0</v>
      </c>
      <c r="N45" s="21">
        <f t="shared" si="6"/>
        <v>0</v>
      </c>
      <c r="O45" s="22">
        <f t="shared" si="7"/>
        <v>0</v>
      </c>
    </row>
    <row r="46" spans="3:15">
      <c r="C46" s="94" t="s">
        <v>157</v>
      </c>
      <c r="D46" s="82" t="s">
        <v>341</v>
      </c>
      <c r="E46" s="7">
        <v>0</v>
      </c>
      <c r="F46" s="8"/>
      <c r="G46" s="7">
        <v>0</v>
      </c>
      <c r="H46" s="8"/>
      <c r="I46" s="7">
        <v>0</v>
      </c>
      <c r="J46" s="8"/>
      <c r="K46" s="7">
        <v>0</v>
      </c>
      <c r="L46" s="8"/>
      <c r="M46" s="20">
        <f t="shared" si="5"/>
        <v>0</v>
      </c>
      <c r="N46" s="21">
        <f t="shared" si="6"/>
        <v>0</v>
      </c>
      <c r="O46" s="22">
        <f t="shared" si="7"/>
        <v>0</v>
      </c>
    </row>
    <row r="47" spans="3:15">
      <c r="C47" s="94" t="s">
        <v>161</v>
      </c>
      <c r="D47" s="82" t="s">
        <v>342</v>
      </c>
      <c r="E47" s="7">
        <v>0</v>
      </c>
      <c r="F47" s="8"/>
      <c r="G47" s="7">
        <v>0</v>
      </c>
      <c r="H47" s="8"/>
      <c r="I47" s="7">
        <v>0</v>
      </c>
      <c r="J47" s="8"/>
      <c r="K47" s="7">
        <v>0</v>
      </c>
      <c r="L47" s="8"/>
      <c r="M47" s="20">
        <f t="shared" si="5"/>
        <v>0</v>
      </c>
      <c r="N47" s="21">
        <f t="shared" si="6"/>
        <v>0</v>
      </c>
      <c r="O47" s="22">
        <f t="shared" si="7"/>
        <v>0</v>
      </c>
    </row>
    <row r="48" spans="3:15">
      <c r="C48" s="94" t="s">
        <v>163</v>
      </c>
      <c r="D48" s="82" t="s">
        <v>343</v>
      </c>
      <c r="E48" s="7">
        <v>0</v>
      </c>
      <c r="F48" s="8"/>
      <c r="G48" s="7">
        <v>0</v>
      </c>
      <c r="H48" s="8"/>
      <c r="I48" s="7">
        <v>0</v>
      </c>
      <c r="J48" s="8"/>
      <c r="K48" s="7">
        <v>0</v>
      </c>
      <c r="L48" s="8"/>
      <c r="M48" s="20">
        <f t="shared" si="5"/>
        <v>0</v>
      </c>
      <c r="N48" s="21">
        <f t="shared" si="6"/>
        <v>0</v>
      </c>
      <c r="O48" s="22">
        <f t="shared" si="7"/>
        <v>0</v>
      </c>
    </row>
    <row r="49" spans="3:15">
      <c r="C49" s="94" t="s">
        <v>165</v>
      </c>
      <c r="D49" s="82" t="s">
        <v>344</v>
      </c>
      <c r="E49" s="7">
        <v>1000</v>
      </c>
      <c r="F49" s="8"/>
      <c r="G49" s="7">
        <v>0</v>
      </c>
      <c r="H49" s="8"/>
      <c r="I49" s="7">
        <v>2496</v>
      </c>
      <c r="J49" s="8"/>
      <c r="K49" s="7">
        <v>0</v>
      </c>
      <c r="L49" s="8"/>
      <c r="M49" s="20">
        <f t="shared" si="5"/>
        <v>3496</v>
      </c>
      <c r="N49" s="21">
        <f t="shared" si="6"/>
        <v>0</v>
      </c>
      <c r="O49" s="22">
        <f t="shared" si="7"/>
        <v>3496</v>
      </c>
    </row>
    <row r="50" spans="3:15">
      <c r="C50" s="94" t="s">
        <v>167</v>
      </c>
      <c r="D50" s="82" t="s">
        <v>345</v>
      </c>
      <c r="E50" s="7">
        <v>0</v>
      </c>
      <c r="F50" s="8"/>
      <c r="G50" s="7">
        <v>0</v>
      </c>
      <c r="H50" s="8"/>
      <c r="I50" s="7">
        <v>0</v>
      </c>
      <c r="J50" s="8"/>
      <c r="K50" s="7">
        <v>0</v>
      </c>
      <c r="L50" s="8"/>
      <c r="M50" s="20">
        <f t="shared" si="5"/>
        <v>0</v>
      </c>
      <c r="N50" s="21">
        <f t="shared" si="6"/>
        <v>0</v>
      </c>
      <c r="O50" s="22">
        <f t="shared" si="7"/>
        <v>0</v>
      </c>
    </row>
    <row r="51" spans="3:15">
      <c r="C51" s="94" t="s">
        <v>169</v>
      </c>
      <c r="D51" s="82" t="s">
        <v>346</v>
      </c>
      <c r="E51" s="7">
        <v>1000</v>
      </c>
      <c r="F51" s="8"/>
      <c r="G51" s="7">
        <v>0</v>
      </c>
      <c r="H51" s="8"/>
      <c r="I51" s="7">
        <v>1500</v>
      </c>
      <c r="J51" s="8"/>
      <c r="K51" s="7">
        <v>0</v>
      </c>
      <c r="L51" s="8"/>
      <c r="M51" s="20">
        <f t="shared" si="5"/>
        <v>2500</v>
      </c>
      <c r="N51" s="21">
        <f t="shared" si="6"/>
        <v>0</v>
      </c>
      <c r="O51" s="22">
        <f t="shared" si="7"/>
        <v>2500</v>
      </c>
    </row>
    <row r="52" spans="3:15">
      <c r="C52" s="94" t="s">
        <v>171</v>
      </c>
      <c r="D52" s="82" t="s">
        <v>347</v>
      </c>
      <c r="E52" s="7">
        <v>3000</v>
      </c>
      <c r="F52" s="8"/>
      <c r="G52" s="7">
        <v>0</v>
      </c>
      <c r="H52" s="8"/>
      <c r="I52" s="7">
        <v>500</v>
      </c>
      <c r="J52" s="8"/>
      <c r="K52" s="7">
        <v>0</v>
      </c>
      <c r="L52" s="8"/>
      <c r="M52" s="20">
        <f t="shared" si="5"/>
        <v>3500</v>
      </c>
      <c r="N52" s="21">
        <f t="shared" si="6"/>
        <v>0</v>
      </c>
      <c r="O52" s="22">
        <f t="shared" si="7"/>
        <v>3500</v>
      </c>
    </row>
    <row r="53" spans="3:15">
      <c r="C53" s="94" t="s">
        <v>173</v>
      </c>
      <c r="D53" s="82" t="s">
        <v>348</v>
      </c>
      <c r="E53" s="7">
        <v>0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20">
        <f t="shared" si="5"/>
        <v>0</v>
      </c>
      <c r="N53" s="21">
        <f t="shared" si="6"/>
        <v>0</v>
      </c>
      <c r="O53" s="22">
        <f t="shared" si="7"/>
        <v>0</v>
      </c>
    </row>
    <row r="54" spans="3:15">
      <c r="C54" s="94" t="s">
        <v>175</v>
      </c>
      <c r="D54" s="82" t="s">
        <v>349</v>
      </c>
      <c r="E54" s="7">
        <v>320</v>
      </c>
      <c r="F54" s="8"/>
      <c r="G54" s="7">
        <v>0</v>
      </c>
      <c r="H54" s="8"/>
      <c r="I54" s="7">
        <v>45</v>
      </c>
      <c r="J54" s="8"/>
      <c r="K54" s="7">
        <v>0</v>
      </c>
      <c r="L54" s="8"/>
      <c r="M54" s="20">
        <f t="shared" si="5"/>
        <v>365</v>
      </c>
      <c r="N54" s="21">
        <f t="shared" si="6"/>
        <v>0</v>
      </c>
      <c r="O54" s="22">
        <f t="shared" si="7"/>
        <v>365</v>
      </c>
    </row>
    <row r="55" spans="3:15">
      <c r="C55" s="94" t="s">
        <v>179</v>
      </c>
      <c r="D55" s="82" t="s">
        <v>350</v>
      </c>
      <c r="E55" s="7">
        <v>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20">
        <f t="shared" si="5"/>
        <v>0</v>
      </c>
      <c r="N55" s="21">
        <f t="shared" si="6"/>
        <v>0</v>
      </c>
      <c r="O55" s="22">
        <f t="shared" si="7"/>
        <v>0</v>
      </c>
    </row>
    <row r="56" spans="3:15">
      <c r="C56" s="94" t="s">
        <v>181</v>
      </c>
      <c r="D56" s="82" t="s">
        <v>351</v>
      </c>
      <c r="E56" s="7">
        <v>5100</v>
      </c>
      <c r="F56" s="8"/>
      <c r="G56" s="7">
        <v>0</v>
      </c>
      <c r="H56" s="8"/>
      <c r="I56" s="7">
        <v>5000</v>
      </c>
      <c r="J56" s="8"/>
      <c r="K56" s="7">
        <v>0</v>
      </c>
      <c r="L56" s="8"/>
      <c r="M56" s="20">
        <f t="shared" si="5"/>
        <v>10100</v>
      </c>
      <c r="N56" s="21">
        <f t="shared" si="6"/>
        <v>0</v>
      </c>
      <c r="O56" s="22">
        <f t="shared" si="7"/>
        <v>10100</v>
      </c>
    </row>
    <row r="57" spans="3:15">
      <c r="C57" s="94" t="s">
        <v>183</v>
      </c>
      <c r="D57" s="82" t="s">
        <v>352</v>
      </c>
      <c r="E57" s="7">
        <v>1500</v>
      </c>
      <c r="F57" s="8"/>
      <c r="G57" s="7">
        <v>0</v>
      </c>
      <c r="H57" s="8"/>
      <c r="I57" s="7">
        <v>700</v>
      </c>
      <c r="J57" s="8"/>
      <c r="K57" s="7">
        <v>1500</v>
      </c>
      <c r="L57" s="8"/>
      <c r="M57" s="20">
        <f t="shared" si="5"/>
        <v>3700</v>
      </c>
      <c r="N57" s="21">
        <f t="shared" si="6"/>
        <v>0</v>
      </c>
      <c r="O57" s="22">
        <f t="shared" si="7"/>
        <v>3700</v>
      </c>
    </row>
    <row r="58" spans="3:15">
      <c r="C58" s="94" t="s">
        <v>185</v>
      </c>
      <c r="D58" s="82" t="s">
        <v>353</v>
      </c>
      <c r="E58" s="7">
        <v>5000</v>
      </c>
      <c r="F58" s="8"/>
      <c r="G58" s="7">
        <v>0</v>
      </c>
      <c r="H58" s="8"/>
      <c r="I58" s="7">
        <v>2000</v>
      </c>
      <c r="J58" s="8"/>
      <c r="K58" s="7">
        <v>6477.89</v>
      </c>
      <c r="L58" s="8"/>
      <c r="M58" s="20">
        <f t="shared" si="5"/>
        <v>13477.89</v>
      </c>
      <c r="N58" s="21">
        <f t="shared" si="6"/>
        <v>0</v>
      </c>
      <c r="O58" s="22">
        <f t="shared" si="7"/>
        <v>13477.89</v>
      </c>
    </row>
    <row r="59" spans="3:15">
      <c r="C59" s="94" t="s">
        <v>189</v>
      </c>
      <c r="D59" s="82" t="s">
        <v>354</v>
      </c>
      <c r="E59" s="7">
        <v>0</v>
      </c>
      <c r="F59" s="8"/>
      <c r="G59" s="7">
        <v>0</v>
      </c>
      <c r="H59" s="8"/>
      <c r="I59" s="7">
        <v>0</v>
      </c>
      <c r="J59" s="8"/>
      <c r="K59" s="7">
        <v>0</v>
      </c>
      <c r="L59" s="8"/>
      <c r="M59" s="20">
        <f t="shared" si="5"/>
        <v>0</v>
      </c>
      <c r="N59" s="21">
        <f t="shared" si="6"/>
        <v>0</v>
      </c>
      <c r="O59" s="22">
        <f t="shared" si="7"/>
        <v>0</v>
      </c>
    </row>
    <row r="60" spans="3:15">
      <c r="C60" s="94" t="s">
        <v>191</v>
      </c>
      <c r="D60" s="82" t="s">
        <v>355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20">
        <f t="shared" si="5"/>
        <v>0</v>
      </c>
      <c r="N60" s="21">
        <f t="shared" si="6"/>
        <v>0</v>
      </c>
      <c r="O60" s="22">
        <f t="shared" si="7"/>
        <v>0</v>
      </c>
    </row>
    <row r="61" spans="3:15">
      <c r="C61" s="94" t="s">
        <v>195</v>
      </c>
      <c r="D61" s="82" t="s">
        <v>356</v>
      </c>
      <c r="E61" s="7">
        <v>0</v>
      </c>
      <c r="F61" s="8"/>
      <c r="G61" s="7">
        <v>0</v>
      </c>
      <c r="H61" s="8"/>
      <c r="I61" s="7">
        <v>0</v>
      </c>
      <c r="J61" s="8"/>
      <c r="K61" s="7">
        <v>4761.1099999999997</v>
      </c>
      <c r="L61" s="8"/>
      <c r="M61" s="20">
        <f t="shared" si="5"/>
        <v>4761.1099999999997</v>
      </c>
      <c r="N61" s="21">
        <f t="shared" si="6"/>
        <v>0</v>
      </c>
      <c r="O61" s="22">
        <f t="shared" si="7"/>
        <v>4761.1099999999997</v>
      </c>
    </row>
    <row r="62" spans="3:15">
      <c r="C62" s="94" t="s">
        <v>197</v>
      </c>
      <c r="D62" s="82" t="s">
        <v>357</v>
      </c>
      <c r="E62" s="7">
        <v>0</v>
      </c>
      <c r="F62" s="8"/>
      <c r="G62" s="7">
        <v>0</v>
      </c>
      <c r="H62" s="8"/>
      <c r="I62" s="7">
        <v>0</v>
      </c>
      <c r="J62" s="8"/>
      <c r="K62" s="7">
        <v>0</v>
      </c>
      <c r="L62" s="8"/>
      <c r="M62" s="20">
        <f t="shared" si="5"/>
        <v>0</v>
      </c>
      <c r="N62" s="21">
        <f t="shared" si="6"/>
        <v>0</v>
      </c>
      <c r="O62" s="22">
        <f t="shared" si="7"/>
        <v>0</v>
      </c>
    </row>
    <row r="63" spans="3:15">
      <c r="C63" s="94" t="s">
        <v>199</v>
      </c>
      <c r="D63" s="82" t="s">
        <v>358</v>
      </c>
      <c r="E63" s="7">
        <v>1700</v>
      </c>
      <c r="F63" s="8"/>
      <c r="G63" s="7">
        <v>0</v>
      </c>
      <c r="H63" s="8"/>
      <c r="I63" s="7">
        <v>450</v>
      </c>
      <c r="J63" s="8"/>
      <c r="K63" s="7">
        <v>0</v>
      </c>
      <c r="L63" s="8"/>
      <c r="M63" s="20">
        <f t="shared" si="5"/>
        <v>2150</v>
      </c>
      <c r="N63" s="21">
        <f t="shared" si="6"/>
        <v>0</v>
      </c>
      <c r="O63" s="22">
        <f t="shared" si="7"/>
        <v>2150</v>
      </c>
    </row>
    <row r="64" spans="3:15">
      <c r="C64" s="94" t="s">
        <v>203</v>
      </c>
      <c r="D64" s="82" t="s">
        <v>359</v>
      </c>
      <c r="E64" s="7">
        <v>0</v>
      </c>
      <c r="F64" s="8"/>
      <c r="G64" s="7">
        <v>0</v>
      </c>
      <c r="H64" s="8"/>
      <c r="I64" s="7">
        <v>1800</v>
      </c>
      <c r="J64" s="8"/>
      <c r="K64" s="7">
        <v>0</v>
      </c>
      <c r="L64" s="8"/>
      <c r="M64" s="20">
        <f t="shared" si="5"/>
        <v>1800</v>
      </c>
      <c r="N64" s="21">
        <f t="shared" si="6"/>
        <v>0</v>
      </c>
      <c r="O64" s="22">
        <f t="shared" si="7"/>
        <v>1800</v>
      </c>
    </row>
    <row r="65" spans="3:15">
      <c r="C65" s="94" t="s">
        <v>205</v>
      </c>
      <c r="D65" s="82" t="s">
        <v>360</v>
      </c>
      <c r="E65" s="7">
        <v>5500</v>
      </c>
      <c r="F65" s="8"/>
      <c r="G65" s="7">
        <v>250</v>
      </c>
      <c r="H65" s="8"/>
      <c r="I65" s="7">
        <v>500</v>
      </c>
      <c r="J65" s="8"/>
      <c r="K65" s="7">
        <v>761</v>
      </c>
      <c r="L65" s="8"/>
      <c r="M65" s="20">
        <f t="shared" si="5"/>
        <v>7011</v>
      </c>
      <c r="N65" s="21">
        <f t="shared" si="6"/>
        <v>0</v>
      </c>
      <c r="O65" s="22">
        <f t="shared" si="7"/>
        <v>7011</v>
      </c>
    </row>
    <row r="66" spans="3:15">
      <c r="C66" s="94" t="s">
        <v>207</v>
      </c>
      <c r="D66" s="82" t="s">
        <v>361</v>
      </c>
      <c r="E66" s="7">
        <v>0</v>
      </c>
      <c r="F66" s="8"/>
      <c r="G66" s="7">
        <v>0</v>
      </c>
      <c r="H66" s="8"/>
      <c r="I66" s="7">
        <v>0</v>
      </c>
      <c r="J66" s="8"/>
      <c r="K66" s="7">
        <v>0</v>
      </c>
      <c r="L66" s="8"/>
      <c r="M66" s="20">
        <f t="shared" si="5"/>
        <v>0</v>
      </c>
      <c r="N66" s="21">
        <f t="shared" si="6"/>
        <v>0</v>
      </c>
      <c r="O66" s="22">
        <f t="shared" si="7"/>
        <v>0</v>
      </c>
    </row>
    <row r="67" spans="3:15">
      <c r="C67" s="94" t="s">
        <v>209</v>
      </c>
      <c r="D67" s="82" t="s">
        <v>362</v>
      </c>
      <c r="E67" s="7">
        <v>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20">
        <f t="shared" si="5"/>
        <v>0</v>
      </c>
      <c r="N67" s="21">
        <f t="shared" si="6"/>
        <v>0</v>
      </c>
      <c r="O67" s="22">
        <f t="shared" si="7"/>
        <v>0</v>
      </c>
    </row>
    <row r="68" spans="3:15">
      <c r="C68" s="94" t="s">
        <v>211</v>
      </c>
      <c r="D68" s="82" t="s">
        <v>363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20">
        <f t="shared" si="5"/>
        <v>0</v>
      </c>
      <c r="N68" s="21">
        <f t="shared" si="6"/>
        <v>0</v>
      </c>
      <c r="O68" s="22">
        <f t="shared" si="7"/>
        <v>0</v>
      </c>
    </row>
    <row r="69" spans="3:15">
      <c r="C69" s="94" t="s">
        <v>213</v>
      </c>
      <c r="D69" s="82" t="s">
        <v>364</v>
      </c>
      <c r="E69" s="7">
        <v>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20">
        <f t="shared" si="5"/>
        <v>0</v>
      </c>
      <c r="N69" s="21">
        <f t="shared" si="6"/>
        <v>0</v>
      </c>
      <c r="O69" s="22">
        <f t="shared" si="7"/>
        <v>0</v>
      </c>
    </row>
    <row r="70" spans="3:15">
      <c r="C70" s="94" t="s">
        <v>215</v>
      </c>
      <c r="D70" s="82" t="s">
        <v>365</v>
      </c>
      <c r="E70" s="7">
        <v>0</v>
      </c>
      <c r="F70" s="8"/>
      <c r="G70" s="7">
        <v>0</v>
      </c>
      <c r="H70" s="8"/>
      <c r="I70" s="7">
        <v>0</v>
      </c>
      <c r="J70" s="8"/>
      <c r="K70" s="7">
        <v>0</v>
      </c>
      <c r="L70" s="8"/>
      <c r="M70" s="20">
        <f t="shared" si="5"/>
        <v>0</v>
      </c>
      <c r="N70" s="21">
        <f t="shared" si="6"/>
        <v>0</v>
      </c>
      <c r="O70" s="22">
        <f t="shared" si="7"/>
        <v>0</v>
      </c>
    </row>
    <row r="71" spans="3:15">
      <c r="C71" s="94" t="s">
        <v>217</v>
      </c>
      <c r="D71" s="82" t="s">
        <v>366</v>
      </c>
      <c r="E71" s="7">
        <v>675</v>
      </c>
      <c r="F71" s="8"/>
      <c r="G71" s="7">
        <v>0</v>
      </c>
      <c r="H71" s="8"/>
      <c r="I71" s="7">
        <v>50</v>
      </c>
      <c r="J71" s="8"/>
      <c r="K71" s="7">
        <v>0</v>
      </c>
      <c r="L71" s="8"/>
      <c r="M71" s="20">
        <f t="shared" si="5"/>
        <v>725</v>
      </c>
      <c r="N71" s="21">
        <f t="shared" si="6"/>
        <v>0</v>
      </c>
      <c r="O71" s="22">
        <f t="shared" si="7"/>
        <v>725</v>
      </c>
    </row>
    <row r="72" spans="3:15">
      <c r="C72" s="94" t="s">
        <v>219</v>
      </c>
      <c r="D72" s="82" t="s">
        <v>367</v>
      </c>
      <c r="E72" s="7">
        <v>25250</v>
      </c>
      <c r="F72" s="8"/>
      <c r="G72" s="7">
        <v>0</v>
      </c>
      <c r="H72" s="8"/>
      <c r="I72" s="7">
        <v>4000</v>
      </c>
      <c r="J72" s="8"/>
      <c r="K72" s="7">
        <v>0</v>
      </c>
      <c r="L72" s="8"/>
      <c r="M72" s="20">
        <f t="shared" si="5"/>
        <v>29250</v>
      </c>
      <c r="N72" s="21">
        <f t="shared" si="6"/>
        <v>0</v>
      </c>
      <c r="O72" s="22">
        <f t="shared" si="7"/>
        <v>29250</v>
      </c>
    </row>
    <row r="73" spans="3:15">
      <c r="C73" s="94" t="s">
        <v>223</v>
      </c>
      <c r="D73" s="82" t="s">
        <v>368</v>
      </c>
      <c r="E73" s="7">
        <v>0</v>
      </c>
      <c r="F73" s="8"/>
      <c r="G73" s="7">
        <v>0</v>
      </c>
      <c r="H73" s="8"/>
      <c r="I73" s="7">
        <v>0</v>
      </c>
      <c r="J73" s="8"/>
      <c r="K73" s="7">
        <v>0</v>
      </c>
      <c r="L73" s="8"/>
      <c r="M73" s="20">
        <f t="shared" si="5"/>
        <v>0</v>
      </c>
      <c r="N73" s="21">
        <f t="shared" si="6"/>
        <v>0</v>
      </c>
      <c r="O73" s="22">
        <f t="shared" si="7"/>
        <v>0</v>
      </c>
    </row>
    <row r="74" spans="3:15">
      <c r="C74" s="94" t="s">
        <v>227</v>
      </c>
      <c r="D74" s="92" t="s">
        <v>369</v>
      </c>
      <c r="E74" s="7">
        <v>3500</v>
      </c>
      <c r="F74" s="8"/>
      <c r="G74" s="7">
        <v>0</v>
      </c>
      <c r="H74" s="8"/>
      <c r="I74" s="7">
        <v>2000</v>
      </c>
      <c r="J74" s="8"/>
      <c r="K74" s="7">
        <v>0</v>
      </c>
      <c r="L74" s="8"/>
      <c r="M74" s="20">
        <f t="shared" si="5"/>
        <v>5500</v>
      </c>
      <c r="N74" s="21">
        <f t="shared" si="6"/>
        <v>0</v>
      </c>
      <c r="O74" s="22">
        <f t="shared" si="7"/>
        <v>5500</v>
      </c>
    </row>
    <row r="75" spans="3:15">
      <c r="C75" s="94" t="s">
        <v>229</v>
      </c>
      <c r="D75" s="92" t="s">
        <v>370</v>
      </c>
      <c r="E75" s="7">
        <v>0</v>
      </c>
      <c r="F75" s="8"/>
      <c r="G75" s="7">
        <v>0</v>
      </c>
      <c r="H75" s="8"/>
      <c r="I75" s="7">
        <v>0</v>
      </c>
      <c r="J75" s="8"/>
      <c r="K75" s="7">
        <v>0</v>
      </c>
      <c r="L75" s="8"/>
      <c r="M75" s="20">
        <f t="shared" si="5"/>
        <v>0</v>
      </c>
      <c r="N75" s="21">
        <f t="shared" si="6"/>
        <v>0</v>
      </c>
      <c r="O75" s="22">
        <f t="shared" si="7"/>
        <v>0</v>
      </c>
    </row>
    <row r="76" spans="3:15">
      <c r="C76" s="94" t="s">
        <v>231</v>
      </c>
      <c r="D76" s="92" t="s">
        <v>371</v>
      </c>
      <c r="E76" s="7">
        <v>3900</v>
      </c>
      <c r="F76" s="8"/>
      <c r="G76" s="7">
        <v>0</v>
      </c>
      <c r="H76" s="8"/>
      <c r="I76" s="7">
        <v>0</v>
      </c>
      <c r="J76" s="8"/>
      <c r="K76" s="7">
        <v>0</v>
      </c>
      <c r="L76" s="8"/>
      <c r="M76" s="20">
        <f t="shared" si="5"/>
        <v>3900</v>
      </c>
      <c r="N76" s="21">
        <f t="shared" si="6"/>
        <v>0</v>
      </c>
      <c r="O76" s="22">
        <f t="shared" si="7"/>
        <v>3900</v>
      </c>
    </row>
    <row r="77" spans="3:15">
      <c r="C77" s="94" t="s">
        <v>233</v>
      </c>
      <c r="D77" s="92" t="s">
        <v>234</v>
      </c>
      <c r="E77" s="7">
        <v>0</v>
      </c>
      <c r="F77" s="8"/>
      <c r="G77" s="7">
        <v>0</v>
      </c>
      <c r="H77" s="8"/>
      <c r="I77" s="7">
        <v>0</v>
      </c>
      <c r="J77" s="8"/>
      <c r="K77" s="7">
        <v>0</v>
      </c>
      <c r="L77" s="8"/>
      <c r="M77" s="20">
        <f t="shared" si="5"/>
        <v>0</v>
      </c>
      <c r="N77" s="21">
        <f t="shared" si="6"/>
        <v>0</v>
      </c>
      <c r="O77" s="22">
        <f t="shared" si="7"/>
        <v>0</v>
      </c>
    </row>
    <row r="78" spans="3:15">
      <c r="C78" s="94" t="s">
        <v>235</v>
      </c>
      <c r="D78" s="92" t="s">
        <v>372</v>
      </c>
      <c r="E78" s="7">
        <v>28564</v>
      </c>
      <c r="F78" s="8"/>
      <c r="G78" s="7">
        <v>1750</v>
      </c>
      <c r="H78" s="8"/>
      <c r="I78" s="7">
        <v>150</v>
      </c>
      <c r="J78" s="8"/>
      <c r="K78" s="7">
        <v>0</v>
      </c>
      <c r="L78" s="8"/>
      <c r="M78" s="20">
        <f t="shared" si="5"/>
        <v>30464</v>
      </c>
      <c r="N78" s="21">
        <f t="shared" si="6"/>
        <v>0</v>
      </c>
      <c r="O78" s="22">
        <f t="shared" si="7"/>
        <v>30464</v>
      </c>
    </row>
    <row r="79" spans="3:15">
      <c r="C79" s="94" t="s">
        <v>237</v>
      </c>
      <c r="D79" s="92" t="s">
        <v>373</v>
      </c>
      <c r="E79" s="7">
        <v>1500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20">
        <f t="shared" si="5"/>
        <v>1500</v>
      </c>
      <c r="N79" s="21">
        <f t="shared" si="6"/>
        <v>0</v>
      </c>
      <c r="O79" s="22">
        <f t="shared" si="7"/>
        <v>1500</v>
      </c>
    </row>
    <row r="80" spans="3:15">
      <c r="C80" s="94" t="s">
        <v>239</v>
      </c>
      <c r="D80" s="92" t="s">
        <v>374</v>
      </c>
      <c r="E80" s="7">
        <v>0</v>
      </c>
      <c r="F80" s="8"/>
      <c r="G80" s="7">
        <v>0</v>
      </c>
      <c r="H80" s="8"/>
      <c r="I80" s="7">
        <v>0</v>
      </c>
      <c r="J80" s="8"/>
      <c r="K80" s="7">
        <v>0</v>
      </c>
      <c r="L80" s="8"/>
      <c r="M80" s="20">
        <f t="shared" si="5"/>
        <v>0</v>
      </c>
      <c r="N80" s="21">
        <f t="shared" si="6"/>
        <v>0</v>
      </c>
      <c r="O80" s="22">
        <f t="shared" si="7"/>
        <v>0</v>
      </c>
    </row>
    <row r="81" spans="3:15">
      <c r="C81" s="94" t="s">
        <v>241</v>
      </c>
      <c r="D81" s="92" t="s">
        <v>375</v>
      </c>
      <c r="E81" s="7">
        <v>0</v>
      </c>
      <c r="F81" s="8"/>
      <c r="G81" s="7">
        <v>0</v>
      </c>
      <c r="H81" s="8"/>
      <c r="I81" s="7">
        <v>182000</v>
      </c>
      <c r="J81" s="8"/>
      <c r="K81" s="7">
        <v>0</v>
      </c>
      <c r="L81" s="8"/>
      <c r="M81" s="20">
        <f t="shared" si="5"/>
        <v>182000</v>
      </c>
      <c r="N81" s="21">
        <f t="shared" si="6"/>
        <v>0</v>
      </c>
      <c r="O81" s="22">
        <f t="shared" si="7"/>
        <v>182000</v>
      </c>
    </row>
    <row r="82" spans="3:15">
      <c r="C82" s="94" t="s">
        <v>243</v>
      </c>
      <c r="D82" s="92" t="s">
        <v>376</v>
      </c>
      <c r="E82" s="7">
        <v>0</v>
      </c>
      <c r="F82" s="8"/>
      <c r="G82" s="7">
        <v>0</v>
      </c>
      <c r="H82" s="8"/>
      <c r="I82" s="7">
        <v>31000</v>
      </c>
      <c r="J82" s="8"/>
      <c r="K82" s="7">
        <v>0</v>
      </c>
      <c r="L82" s="8"/>
      <c r="M82" s="20">
        <f t="shared" si="5"/>
        <v>31000</v>
      </c>
      <c r="N82" s="21">
        <f t="shared" si="6"/>
        <v>0</v>
      </c>
      <c r="O82" s="22">
        <f t="shared" si="7"/>
        <v>31000</v>
      </c>
    </row>
    <row r="83" spans="3:15">
      <c r="C83" s="94" t="s">
        <v>245</v>
      </c>
      <c r="D83" s="92" t="s">
        <v>377</v>
      </c>
      <c r="E83" s="7">
        <v>0</v>
      </c>
      <c r="F83" s="8"/>
      <c r="G83" s="7">
        <v>0</v>
      </c>
      <c r="H83" s="8"/>
      <c r="I83" s="7">
        <v>0</v>
      </c>
      <c r="J83" s="8"/>
      <c r="K83" s="7">
        <v>0</v>
      </c>
      <c r="L83" s="8"/>
      <c r="M83" s="20">
        <f t="shared" si="5"/>
        <v>0</v>
      </c>
      <c r="N83" s="21">
        <f t="shared" si="6"/>
        <v>0</v>
      </c>
      <c r="O83" s="22">
        <f t="shared" si="7"/>
        <v>0</v>
      </c>
    </row>
    <row r="84" spans="3:15">
      <c r="C84" s="94" t="s">
        <v>247</v>
      </c>
      <c r="D84" s="92" t="s">
        <v>378</v>
      </c>
      <c r="E84" s="7">
        <v>0</v>
      </c>
      <c r="F84" s="8"/>
      <c r="G84" s="7">
        <v>0</v>
      </c>
      <c r="H84" s="8"/>
      <c r="I84" s="7">
        <v>0</v>
      </c>
      <c r="J84" s="8"/>
      <c r="K84" s="7">
        <v>0</v>
      </c>
      <c r="L84" s="8"/>
      <c r="M84" s="20">
        <f t="shared" si="5"/>
        <v>0</v>
      </c>
      <c r="N84" s="21">
        <f t="shared" si="6"/>
        <v>0</v>
      </c>
      <c r="O84" s="22">
        <f t="shared" si="7"/>
        <v>0</v>
      </c>
    </row>
    <row r="85" spans="3:15">
      <c r="C85" s="94" t="s">
        <v>249</v>
      </c>
      <c r="D85" s="92" t="s">
        <v>379</v>
      </c>
      <c r="E85" s="7">
        <v>0</v>
      </c>
      <c r="F85" s="8"/>
      <c r="G85" s="7">
        <v>0</v>
      </c>
      <c r="H85" s="8"/>
      <c r="I85" s="7">
        <v>0</v>
      </c>
      <c r="J85" s="8"/>
      <c r="K85" s="7">
        <v>0</v>
      </c>
      <c r="L85" s="8"/>
      <c r="M85" s="20">
        <f t="shared" si="5"/>
        <v>0</v>
      </c>
      <c r="N85" s="21">
        <f t="shared" si="6"/>
        <v>0</v>
      </c>
      <c r="O85" s="22">
        <f t="shared" si="7"/>
        <v>0</v>
      </c>
    </row>
    <row r="86" spans="3:15">
      <c r="C86" s="94" t="s">
        <v>251</v>
      </c>
      <c r="D86" s="92" t="s">
        <v>380</v>
      </c>
      <c r="E86" s="7">
        <v>0</v>
      </c>
      <c r="F86" s="8"/>
      <c r="G86" s="7">
        <v>0</v>
      </c>
      <c r="H86" s="8"/>
      <c r="I86" s="7">
        <v>0</v>
      </c>
      <c r="J86" s="8"/>
      <c r="K86" s="7">
        <v>0</v>
      </c>
      <c r="L86" s="8"/>
      <c r="M86" s="20">
        <f t="shared" si="5"/>
        <v>0</v>
      </c>
      <c r="N86" s="21">
        <f t="shared" si="6"/>
        <v>0</v>
      </c>
      <c r="O86" s="22">
        <f t="shared" si="7"/>
        <v>0</v>
      </c>
    </row>
    <row r="87" spans="3:15">
      <c r="C87" s="94" t="s">
        <v>253</v>
      </c>
      <c r="D87" s="92" t="s">
        <v>381</v>
      </c>
      <c r="E87" s="7">
        <v>0</v>
      </c>
      <c r="F87" s="8"/>
      <c r="G87" s="7">
        <v>0</v>
      </c>
      <c r="H87" s="8"/>
      <c r="I87" s="7">
        <v>0</v>
      </c>
      <c r="J87" s="8"/>
      <c r="K87" s="7">
        <v>0</v>
      </c>
      <c r="L87" s="8"/>
      <c r="M87" s="20">
        <f t="shared" si="5"/>
        <v>0</v>
      </c>
      <c r="N87" s="21">
        <f t="shared" si="6"/>
        <v>0</v>
      </c>
      <c r="O87" s="22">
        <f t="shared" si="7"/>
        <v>0</v>
      </c>
    </row>
    <row r="88" spans="3:15">
      <c r="C88" s="94" t="s">
        <v>257</v>
      </c>
      <c r="D88" s="92" t="s">
        <v>383</v>
      </c>
      <c r="E88" s="7">
        <v>0</v>
      </c>
      <c r="F88" s="8"/>
      <c r="G88" s="7">
        <v>0</v>
      </c>
      <c r="H88" s="8"/>
      <c r="I88" s="7">
        <v>0</v>
      </c>
      <c r="J88" s="8"/>
      <c r="K88" s="7">
        <v>0</v>
      </c>
      <c r="L88" s="8"/>
      <c r="M88" s="20">
        <f t="shared" si="5"/>
        <v>0</v>
      </c>
      <c r="N88" s="21">
        <f t="shared" si="6"/>
        <v>0</v>
      </c>
      <c r="O88" s="22">
        <f t="shared" si="7"/>
        <v>0</v>
      </c>
    </row>
    <row r="89" spans="3:15">
      <c r="C89" s="94" t="s">
        <v>260</v>
      </c>
      <c r="D89" s="92" t="s">
        <v>384</v>
      </c>
      <c r="E89" s="7">
        <v>0</v>
      </c>
      <c r="F89" s="8"/>
      <c r="G89" s="7">
        <v>0</v>
      </c>
      <c r="H89" s="8"/>
      <c r="I89" s="7">
        <v>0</v>
      </c>
      <c r="J89" s="8"/>
      <c r="K89" s="7">
        <v>0</v>
      </c>
      <c r="L89" s="8"/>
      <c r="M89" s="20">
        <f t="shared" ref="M89:M105" si="8">E89+G89+I89+K89</f>
        <v>0</v>
      </c>
      <c r="N89" s="21">
        <f t="shared" ref="N89:N105" si="9">F89+H89+J89+L89</f>
        <v>0</v>
      </c>
      <c r="O89" s="22">
        <f t="shared" ref="O89:O104" si="10">M89-N89</f>
        <v>0</v>
      </c>
    </row>
    <row r="90" spans="3:15">
      <c r="C90" s="94" t="s">
        <v>262</v>
      </c>
      <c r="D90" s="92" t="s">
        <v>385</v>
      </c>
      <c r="E90" s="7">
        <v>0</v>
      </c>
      <c r="F90" s="8"/>
      <c r="G90" s="7">
        <v>0</v>
      </c>
      <c r="H90" s="8"/>
      <c r="I90" s="7">
        <v>0</v>
      </c>
      <c r="J90" s="8"/>
      <c r="K90" s="7">
        <v>0</v>
      </c>
      <c r="L90" s="8"/>
      <c r="M90" s="20">
        <f t="shared" si="8"/>
        <v>0</v>
      </c>
      <c r="N90" s="21">
        <f t="shared" si="9"/>
        <v>0</v>
      </c>
      <c r="O90" s="22">
        <f t="shared" si="10"/>
        <v>0</v>
      </c>
    </row>
    <row r="91" spans="3:15">
      <c r="C91" s="94" t="s">
        <v>264</v>
      </c>
      <c r="D91" s="92" t="s">
        <v>386</v>
      </c>
      <c r="E91" s="7">
        <v>0</v>
      </c>
      <c r="F91" s="8"/>
      <c r="G91" s="7">
        <v>0</v>
      </c>
      <c r="H91" s="8"/>
      <c r="I91" s="7">
        <v>0</v>
      </c>
      <c r="J91" s="8"/>
      <c r="K91" s="7">
        <v>0</v>
      </c>
      <c r="L91" s="8"/>
      <c r="M91" s="20">
        <f t="shared" si="8"/>
        <v>0</v>
      </c>
      <c r="N91" s="21">
        <f t="shared" si="9"/>
        <v>0</v>
      </c>
      <c r="O91" s="22">
        <f t="shared" si="10"/>
        <v>0</v>
      </c>
    </row>
    <row r="92" spans="3:15">
      <c r="C92" s="94" t="s">
        <v>268</v>
      </c>
      <c r="D92" s="92" t="s">
        <v>387</v>
      </c>
      <c r="E92" s="7">
        <v>0</v>
      </c>
      <c r="F92" s="8"/>
      <c r="G92" s="7">
        <v>0</v>
      </c>
      <c r="H92" s="8"/>
      <c r="I92" s="7">
        <v>0</v>
      </c>
      <c r="J92" s="8"/>
      <c r="K92" s="7">
        <v>0</v>
      </c>
      <c r="L92" s="8"/>
      <c r="M92" s="20">
        <f t="shared" si="8"/>
        <v>0</v>
      </c>
      <c r="N92" s="21">
        <f t="shared" si="9"/>
        <v>0</v>
      </c>
      <c r="O92" s="22">
        <f t="shared" si="10"/>
        <v>0</v>
      </c>
    </row>
    <row r="93" spans="3:15">
      <c r="C93" s="94" t="s">
        <v>266</v>
      </c>
      <c r="D93" s="92" t="s">
        <v>388</v>
      </c>
      <c r="E93" s="7">
        <v>0</v>
      </c>
      <c r="F93" s="8"/>
      <c r="G93" s="7">
        <v>0</v>
      </c>
      <c r="H93" s="8"/>
      <c r="I93" s="7">
        <v>0</v>
      </c>
      <c r="J93" s="8"/>
      <c r="K93" s="7">
        <v>0</v>
      </c>
      <c r="L93" s="8"/>
      <c r="M93" s="20">
        <f t="shared" si="8"/>
        <v>0</v>
      </c>
      <c r="N93" s="21">
        <f t="shared" si="9"/>
        <v>0</v>
      </c>
      <c r="O93" s="22">
        <f t="shared" si="10"/>
        <v>0</v>
      </c>
    </row>
    <row r="94" spans="3:15">
      <c r="C94" s="94" t="s">
        <v>272</v>
      </c>
      <c r="D94" s="92" t="s">
        <v>389</v>
      </c>
      <c r="E94" s="7">
        <v>0</v>
      </c>
      <c r="F94" s="8"/>
      <c r="G94" s="7">
        <v>0</v>
      </c>
      <c r="H94" s="8"/>
      <c r="I94" s="7">
        <v>0</v>
      </c>
      <c r="J94" s="8"/>
      <c r="K94" s="7">
        <v>0</v>
      </c>
      <c r="L94" s="8"/>
      <c r="M94" s="20">
        <f t="shared" si="8"/>
        <v>0</v>
      </c>
      <c r="N94" s="21">
        <f t="shared" si="9"/>
        <v>0</v>
      </c>
      <c r="O94" s="22">
        <f t="shared" si="10"/>
        <v>0</v>
      </c>
    </row>
    <row r="95" spans="3:15">
      <c r="C95" s="94" t="s">
        <v>274</v>
      </c>
      <c r="D95" s="92" t="s">
        <v>390</v>
      </c>
      <c r="E95" s="7">
        <v>0</v>
      </c>
      <c r="F95" s="8"/>
      <c r="G95" s="7">
        <v>0</v>
      </c>
      <c r="H95" s="8"/>
      <c r="I95" s="7">
        <v>0</v>
      </c>
      <c r="J95" s="8"/>
      <c r="K95" s="7">
        <v>0</v>
      </c>
      <c r="L95" s="8"/>
      <c r="M95" s="20">
        <f t="shared" si="8"/>
        <v>0</v>
      </c>
      <c r="N95" s="21">
        <f t="shared" si="9"/>
        <v>0</v>
      </c>
      <c r="O95" s="22">
        <f t="shared" si="10"/>
        <v>0</v>
      </c>
    </row>
    <row r="96" spans="3:15">
      <c r="C96" s="94" t="s">
        <v>276</v>
      </c>
      <c r="D96" s="92" t="s">
        <v>391</v>
      </c>
      <c r="E96" s="7">
        <v>0</v>
      </c>
      <c r="F96" s="8"/>
      <c r="G96" s="7">
        <v>0</v>
      </c>
      <c r="H96" s="8"/>
      <c r="I96" s="7">
        <v>0</v>
      </c>
      <c r="J96" s="8"/>
      <c r="K96" s="7">
        <v>0</v>
      </c>
      <c r="L96" s="8"/>
      <c r="M96" s="20">
        <f t="shared" si="8"/>
        <v>0</v>
      </c>
      <c r="N96" s="21">
        <f t="shared" si="9"/>
        <v>0</v>
      </c>
      <c r="O96" s="22">
        <f t="shared" si="10"/>
        <v>0</v>
      </c>
    </row>
    <row r="97" spans="3:15">
      <c r="C97" s="94" t="s">
        <v>278</v>
      </c>
      <c r="D97" s="92" t="s">
        <v>392</v>
      </c>
      <c r="E97" s="7">
        <v>0</v>
      </c>
      <c r="F97" s="8"/>
      <c r="G97" s="7">
        <v>0</v>
      </c>
      <c r="H97" s="8"/>
      <c r="I97" s="7">
        <v>0</v>
      </c>
      <c r="J97" s="8"/>
      <c r="K97" s="7">
        <v>0</v>
      </c>
      <c r="L97" s="8"/>
      <c r="M97" s="20">
        <f t="shared" si="8"/>
        <v>0</v>
      </c>
      <c r="N97" s="21">
        <f t="shared" si="9"/>
        <v>0</v>
      </c>
      <c r="O97" s="22">
        <f t="shared" si="10"/>
        <v>0</v>
      </c>
    </row>
    <row r="98" spans="3:15">
      <c r="C98" s="94" t="s">
        <v>280</v>
      </c>
      <c r="D98" s="92" t="s">
        <v>393</v>
      </c>
      <c r="E98" s="7">
        <v>0</v>
      </c>
      <c r="F98" s="8"/>
      <c r="G98" s="7">
        <v>0</v>
      </c>
      <c r="H98" s="8"/>
      <c r="I98" s="7">
        <v>0</v>
      </c>
      <c r="J98" s="8"/>
      <c r="K98" s="7">
        <v>0</v>
      </c>
      <c r="L98" s="8"/>
      <c r="M98" s="20">
        <f t="shared" si="8"/>
        <v>0</v>
      </c>
      <c r="N98" s="21">
        <f t="shared" si="9"/>
        <v>0</v>
      </c>
      <c r="O98" s="22">
        <f t="shared" si="10"/>
        <v>0</v>
      </c>
    </row>
    <row r="99" spans="3:15">
      <c r="C99" s="94" t="s">
        <v>282</v>
      </c>
      <c r="D99" s="92" t="s">
        <v>394</v>
      </c>
      <c r="E99" s="7">
        <v>0</v>
      </c>
      <c r="F99" s="8"/>
      <c r="G99" s="7">
        <v>0</v>
      </c>
      <c r="H99" s="8"/>
      <c r="I99" s="7">
        <v>0</v>
      </c>
      <c r="J99" s="8"/>
      <c r="K99" s="7">
        <v>0</v>
      </c>
      <c r="L99" s="8"/>
      <c r="M99" s="20">
        <f t="shared" si="8"/>
        <v>0</v>
      </c>
      <c r="N99" s="21">
        <f t="shared" si="9"/>
        <v>0</v>
      </c>
      <c r="O99" s="22">
        <f t="shared" si="10"/>
        <v>0</v>
      </c>
    </row>
    <row r="100" spans="3:15">
      <c r="C100" s="94" t="s">
        <v>284</v>
      </c>
      <c r="D100" s="92" t="s">
        <v>395</v>
      </c>
      <c r="E100" s="7">
        <v>0</v>
      </c>
      <c r="F100" s="8"/>
      <c r="G100" s="7">
        <v>0</v>
      </c>
      <c r="H100" s="8"/>
      <c r="I100" s="7">
        <v>0</v>
      </c>
      <c r="J100" s="8"/>
      <c r="K100" s="7">
        <v>0</v>
      </c>
      <c r="L100" s="8"/>
      <c r="M100" s="20">
        <f t="shared" si="8"/>
        <v>0</v>
      </c>
      <c r="N100" s="21">
        <f t="shared" si="9"/>
        <v>0</v>
      </c>
      <c r="O100" s="22">
        <f t="shared" si="10"/>
        <v>0</v>
      </c>
    </row>
    <row r="101" spans="3:15">
      <c r="C101" s="94" t="s">
        <v>286</v>
      </c>
      <c r="D101" s="92" t="s">
        <v>396</v>
      </c>
      <c r="E101" s="7">
        <v>0</v>
      </c>
      <c r="F101" s="8"/>
      <c r="G101" s="7">
        <v>0</v>
      </c>
      <c r="H101" s="8"/>
      <c r="I101" s="7">
        <v>0</v>
      </c>
      <c r="J101" s="8"/>
      <c r="K101" s="7">
        <v>0</v>
      </c>
      <c r="L101" s="8"/>
      <c r="M101" s="20">
        <f t="shared" si="8"/>
        <v>0</v>
      </c>
      <c r="N101" s="21">
        <f t="shared" si="9"/>
        <v>0</v>
      </c>
      <c r="O101" s="22">
        <f t="shared" si="10"/>
        <v>0</v>
      </c>
    </row>
    <row r="102" spans="3:15">
      <c r="C102" s="94" t="s">
        <v>288</v>
      </c>
      <c r="D102" s="92" t="s">
        <v>397</v>
      </c>
      <c r="E102" s="7">
        <v>0</v>
      </c>
      <c r="F102" s="8"/>
      <c r="G102" s="7">
        <v>0</v>
      </c>
      <c r="H102" s="8"/>
      <c r="I102" s="7">
        <v>0</v>
      </c>
      <c r="J102" s="8"/>
      <c r="K102" s="7">
        <v>0</v>
      </c>
      <c r="L102" s="8"/>
      <c r="M102" s="20">
        <f t="shared" si="8"/>
        <v>0</v>
      </c>
      <c r="N102" s="21">
        <f t="shared" si="9"/>
        <v>0</v>
      </c>
      <c r="O102" s="22">
        <f t="shared" si="10"/>
        <v>0</v>
      </c>
    </row>
    <row r="103" spans="3:15">
      <c r="C103" s="94" t="s">
        <v>290</v>
      </c>
      <c r="D103" s="92" t="s">
        <v>398</v>
      </c>
      <c r="E103" s="7">
        <v>0</v>
      </c>
      <c r="F103" s="8"/>
      <c r="G103" s="7">
        <v>0</v>
      </c>
      <c r="H103" s="8"/>
      <c r="I103" s="7">
        <v>0</v>
      </c>
      <c r="J103" s="8"/>
      <c r="K103" s="7">
        <v>0</v>
      </c>
      <c r="L103" s="8"/>
      <c r="M103" s="20">
        <f t="shared" si="8"/>
        <v>0</v>
      </c>
      <c r="N103" s="21">
        <f t="shared" si="9"/>
        <v>0</v>
      </c>
      <c r="O103" s="22">
        <f t="shared" si="10"/>
        <v>0</v>
      </c>
    </row>
    <row r="104" spans="3:15">
      <c r="C104" s="94" t="s">
        <v>292</v>
      </c>
      <c r="D104" s="92" t="s">
        <v>399</v>
      </c>
      <c r="E104" s="7">
        <v>0</v>
      </c>
      <c r="F104" s="8"/>
      <c r="G104" s="7">
        <v>0</v>
      </c>
      <c r="H104" s="8"/>
      <c r="I104" s="7">
        <v>0</v>
      </c>
      <c r="J104" s="8"/>
      <c r="K104" s="7">
        <v>0</v>
      </c>
      <c r="L104" s="8"/>
      <c r="M104" s="20">
        <f t="shared" si="8"/>
        <v>0</v>
      </c>
      <c r="N104" s="21">
        <f t="shared" si="9"/>
        <v>0</v>
      </c>
      <c r="O104" s="22">
        <f t="shared" si="10"/>
        <v>0</v>
      </c>
    </row>
    <row r="105" spans="3:15">
      <c r="C105" s="94" t="s">
        <v>424</v>
      </c>
      <c r="D105" s="82" t="s">
        <v>425</v>
      </c>
      <c r="E105" s="7">
        <v>0</v>
      </c>
      <c r="F105" s="8"/>
      <c r="G105" s="7">
        <v>0</v>
      </c>
      <c r="H105" s="8"/>
      <c r="I105" s="7">
        <v>0</v>
      </c>
      <c r="J105" s="8"/>
      <c r="K105" s="7">
        <v>0</v>
      </c>
      <c r="L105" s="8"/>
      <c r="M105" s="20">
        <f t="shared" si="8"/>
        <v>0</v>
      </c>
      <c r="N105" s="21">
        <f t="shared" si="9"/>
        <v>0</v>
      </c>
      <c r="O105" s="22">
        <f>M105-N105</f>
        <v>0</v>
      </c>
    </row>
    <row r="106" spans="3:15" ht="15.75" customHeight="1" thickBot="1">
      <c r="C106" s="160" t="s">
        <v>426</v>
      </c>
      <c r="D106" s="160"/>
      <c r="E106" s="162">
        <f t="shared" ref="E106:N106" si="11">SUM(E24:E105)</f>
        <v>662785.62</v>
      </c>
      <c r="F106" s="162">
        <f t="shared" si="11"/>
        <v>0</v>
      </c>
      <c r="G106" s="162">
        <f t="shared" si="11"/>
        <v>2000</v>
      </c>
      <c r="H106" s="162">
        <f t="shared" si="11"/>
        <v>0</v>
      </c>
      <c r="I106" s="162">
        <f t="shared" si="11"/>
        <v>328196</v>
      </c>
      <c r="J106" s="162">
        <f t="shared" si="11"/>
        <v>0</v>
      </c>
      <c r="K106" s="162">
        <f t="shared" si="11"/>
        <v>15000</v>
      </c>
      <c r="L106" s="162">
        <f t="shared" si="11"/>
        <v>0</v>
      </c>
      <c r="M106" s="187">
        <f t="shared" si="11"/>
        <v>1007981.62</v>
      </c>
      <c r="N106" s="191">
        <f t="shared" si="11"/>
        <v>0</v>
      </c>
      <c r="O106" s="189">
        <f>M106-N106</f>
        <v>1007981.62</v>
      </c>
    </row>
    <row r="107" spans="3:15" ht="16.5" customHeight="1">
      <c r="C107" s="161"/>
      <c r="D107" s="161"/>
      <c r="E107" s="163"/>
      <c r="F107" s="163"/>
      <c r="G107" s="163"/>
      <c r="H107" s="163"/>
      <c r="I107" s="163"/>
      <c r="J107" s="163"/>
      <c r="K107" s="163"/>
      <c r="L107" s="163"/>
      <c r="M107" s="188"/>
      <c r="N107" s="192"/>
      <c r="O107" s="190"/>
    </row>
    <row r="113" spans="3:15">
      <c r="C113" s="193" t="s">
        <v>427</v>
      </c>
      <c r="D113" s="193"/>
      <c r="E113" s="162">
        <f t="shared" ref="E113:M113" si="12">E18-E106</f>
        <v>62665.359999999986</v>
      </c>
      <c r="F113" s="162">
        <f t="shared" si="12"/>
        <v>0</v>
      </c>
      <c r="G113" s="162">
        <f t="shared" si="12"/>
        <v>0</v>
      </c>
      <c r="H113" s="162">
        <f t="shared" si="12"/>
        <v>0</v>
      </c>
      <c r="I113" s="162">
        <f t="shared" si="12"/>
        <v>0</v>
      </c>
      <c r="J113" s="162">
        <f t="shared" si="12"/>
        <v>0</v>
      </c>
      <c r="K113" s="162">
        <f t="shared" si="12"/>
        <v>0</v>
      </c>
      <c r="L113" s="162">
        <f t="shared" si="12"/>
        <v>0</v>
      </c>
      <c r="M113" s="197">
        <f t="shared" si="12"/>
        <v>62665.359999999986</v>
      </c>
      <c r="N113" s="195">
        <f>F106+H106+J106+L106</f>
        <v>0</v>
      </c>
      <c r="O113" s="251"/>
    </row>
    <row r="114" spans="3:15" ht="15.75" customHeight="1">
      <c r="C114" s="194"/>
      <c r="D114" s="194"/>
      <c r="E114" s="163"/>
      <c r="F114" s="163"/>
      <c r="G114" s="163"/>
      <c r="H114" s="163"/>
      <c r="I114" s="163"/>
      <c r="J114" s="163"/>
      <c r="K114" s="163"/>
      <c r="L114" s="163"/>
      <c r="M114" s="198"/>
      <c r="N114" s="196"/>
      <c r="O114" s="251"/>
    </row>
    <row r="115" spans="3:15">
      <c r="M115" s="18"/>
    </row>
  </sheetData>
  <mergeCells count="60">
    <mergeCell ref="G18:G19"/>
    <mergeCell ref="H18:H19"/>
    <mergeCell ref="I18:I19"/>
    <mergeCell ref="J18:J19"/>
    <mergeCell ref="K8:L9"/>
    <mergeCell ref="G10:G11"/>
    <mergeCell ref="H10:H11"/>
    <mergeCell ref="I10:I11"/>
    <mergeCell ref="J10:J11"/>
    <mergeCell ref="G8:H9"/>
    <mergeCell ref="I8:J9"/>
    <mergeCell ref="I113:I114"/>
    <mergeCell ref="N113:N114"/>
    <mergeCell ref="O113:O114"/>
    <mergeCell ref="K113:K114"/>
    <mergeCell ref="L113:L114"/>
    <mergeCell ref="M113:M114"/>
    <mergeCell ref="J113:J114"/>
    <mergeCell ref="C113:D114"/>
    <mergeCell ref="E113:E114"/>
    <mergeCell ref="F113:F114"/>
    <mergeCell ref="G113:G114"/>
    <mergeCell ref="H113:H114"/>
    <mergeCell ref="F106:F107"/>
    <mergeCell ref="F18:F19"/>
    <mergeCell ref="M106:M107"/>
    <mergeCell ref="O106:O107"/>
    <mergeCell ref="K106:K107"/>
    <mergeCell ref="L106:L107"/>
    <mergeCell ref="N106:N107"/>
    <mergeCell ref="H106:H107"/>
    <mergeCell ref="I106:I107"/>
    <mergeCell ref="O18:O19"/>
    <mergeCell ref="M18:M19"/>
    <mergeCell ref="N18:N19"/>
    <mergeCell ref="K18:K19"/>
    <mergeCell ref="L18:L19"/>
    <mergeCell ref="G106:G107"/>
    <mergeCell ref="J106:J107"/>
    <mergeCell ref="F10:F11"/>
    <mergeCell ref="M10:M11"/>
    <mergeCell ref="N10:N11"/>
    <mergeCell ref="O10:O11"/>
    <mergeCell ref="A1:XFD1"/>
    <mergeCell ref="C6:D7"/>
    <mergeCell ref="E6:F7"/>
    <mergeCell ref="M6:O9"/>
    <mergeCell ref="C8:D9"/>
    <mergeCell ref="E8:F9"/>
    <mergeCell ref="K6:L7"/>
    <mergeCell ref="K10:K11"/>
    <mergeCell ref="L10:L11"/>
    <mergeCell ref="B2:O5"/>
    <mergeCell ref="G6:H7"/>
    <mergeCell ref="I6:J7"/>
    <mergeCell ref="C18:D19"/>
    <mergeCell ref="E18:E19"/>
    <mergeCell ref="C106:D107"/>
    <mergeCell ref="E106:E107"/>
    <mergeCell ref="E10:E11"/>
  </mergeCells>
  <phoneticPr fontId="17" type="noConversion"/>
  <conditionalFormatting sqref="F24:F105 H24:H105 J24:J105">
    <cfRule type="expression" dxfId="26" priority="5">
      <formula>F24&gt;E24</formula>
    </cfRule>
  </conditionalFormatting>
  <pageMargins left="0.7" right="0.7" top="0.75" bottom="0.75" header="0.3" footer="0.3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B14B-7635-403B-B418-33F6154097AD}">
  <sheetPr codeName="Sheet5">
    <tabColor theme="9" tint="0.79998168889431442"/>
  </sheetPr>
  <dimension ref="A1:V117"/>
  <sheetViews>
    <sheetView workbookViewId="0">
      <pane xSplit="4" ySplit="12" topLeftCell="E104" activePane="bottomRight" state="frozen"/>
      <selection pane="bottomRight" activeCell="P116" sqref="P116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29.85546875" customWidth="1"/>
    <col min="5" max="5" width="12.42578125" bestFit="1" customWidth="1"/>
    <col min="6" max="6" width="11.85546875" bestFit="1" customWidth="1"/>
    <col min="7" max="7" width="9.85546875" bestFit="1" customWidth="1"/>
    <col min="8" max="8" width="10.5703125" bestFit="1" customWidth="1"/>
    <col min="9" max="9" width="11.28515625" customWidth="1"/>
    <col min="10" max="10" width="10.5703125" bestFit="1" customWidth="1"/>
    <col min="11" max="11" width="13.28515625" customWidth="1"/>
    <col min="12" max="12" width="12.28515625" bestFit="1" customWidth="1"/>
    <col min="13" max="13" width="11.85546875" bestFit="1" customWidth="1"/>
    <col min="14" max="14" width="12.28515625" bestFit="1" customWidth="1"/>
    <col min="15" max="15" width="14.5703125" bestFit="1" customWidth="1"/>
    <col min="16" max="16" width="12" customWidth="1"/>
    <col min="17" max="17" width="15.28515625" customWidth="1"/>
    <col min="20" max="20" width="10.5703125" bestFit="1" customWidth="1"/>
    <col min="21" max="21" width="9.5703125" bestFit="1" customWidth="1"/>
    <col min="22" max="22" width="10.5703125" bestFit="1" customWidth="1"/>
  </cols>
  <sheetData>
    <row r="1" spans="1:19" s="3" customFormat="1">
      <c r="O1"/>
    </row>
    <row r="2" spans="1:19" s="2" customFormat="1" ht="15.75" customHeight="1">
      <c r="A2" s="3"/>
      <c r="B2" s="186" t="s">
        <v>428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9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9" s="2" customFormat="1" ht="16.5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9" s="2" customFormat="1" ht="16.5" customHeight="1" thickBo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/>
      <c r="S5"/>
    </row>
    <row r="6" spans="1:19" ht="15" customHeight="1">
      <c r="C6" s="172" t="s">
        <v>405</v>
      </c>
      <c r="D6" s="205"/>
      <c r="E6" s="173" t="s">
        <v>429</v>
      </c>
      <c r="F6" s="174"/>
      <c r="G6" s="173" t="s">
        <v>430</v>
      </c>
      <c r="H6" s="174"/>
      <c r="I6" s="173" t="s">
        <v>431</v>
      </c>
      <c r="J6" s="174"/>
      <c r="K6" s="173" t="s">
        <v>51</v>
      </c>
      <c r="L6" s="174"/>
      <c r="M6" s="173" t="s">
        <v>432</v>
      </c>
      <c r="N6" s="174"/>
      <c r="O6" s="206" t="s">
        <v>410</v>
      </c>
      <c r="P6" s="207"/>
      <c r="Q6" s="208"/>
    </row>
    <row r="7" spans="1:19" ht="15.6" customHeight="1">
      <c r="C7" s="172"/>
      <c r="D7" s="205"/>
      <c r="E7" s="175"/>
      <c r="F7" s="176"/>
      <c r="G7" s="175"/>
      <c r="H7" s="176"/>
      <c r="I7" s="175"/>
      <c r="J7" s="176"/>
      <c r="K7" s="175"/>
      <c r="L7" s="176"/>
      <c r="M7" s="175"/>
      <c r="N7" s="176"/>
      <c r="O7" s="209"/>
      <c r="P7" s="186"/>
      <c r="Q7" s="210"/>
    </row>
    <row r="8" spans="1:19" ht="15.75" customHeight="1">
      <c r="C8" s="183" t="s">
        <v>411</v>
      </c>
      <c r="D8" s="212"/>
      <c r="E8" s="184" t="s">
        <v>433</v>
      </c>
      <c r="F8" s="185"/>
      <c r="G8" s="184" t="s">
        <v>434</v>
      </c>
      <c r="H8" s="185"/>
      <c r="I8" s="184" t="s">
        <v>435</v>
      </c>
      <c r="J8" s="185"/>
      <c r="K8" s="184" t="s">
        <v>433</v>
      </c>
      <c r="L8" s="185"/>
      <c r="M8" s="184" t="s">
        <v>436</v>
      </c>
      <c r="N8" s="185"/>
      <c r="O8" s="209"/>
      <c r="P8" s="186"/>
      <c r="Q8" s="210"/>
    </row>
    <row r="9" spans="1:19" ht="15.6" customHeight="1" thickBot="1">
      <c r="C9" s="183"/>
      <c r="D9" s="212"/>
      <c r="E9" s="184"/>
      <c r="F9" s="185"/>
      <c r="G9" s="184"/>
      <c r="H9" s="185"/>
      <c r="I9" s="184"/>
      <c r="J9" s="185"/>
      <c r="K9" s="184"/>
      <c r="L9" s="185"/>
      <c r="M9" s="184"/>
      <c r="N9" s="185"/>
      <c r="O9" s="211"/>
      <c r="P9" s="181"/>
      <c r="Q9" s="182"/>
    </row>
    <row r="10" spans="1:19" ht="30.6" customHeight="1" thickTop="1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166" t="s">
        <v>417</v>
      </c>
      <c r="K10" s="164" t="s">
        <v>416</v>
      </c>
      <c r="L10" s="166" t="s">
        <v>417</v>
      </c>
      <c r="M10" s="164" t="s">
        <v>416</v>
      </c>
      <c r="N10" s="166" t="s">
        <v>417</v>
      </c>
      <c r="O10" s="213" t="s">
        <v>418</v>
      </c>
      <c r="P10" s="215" t="s">
        <v>302</v>
      </c>
      <c r="Q10" s="217" t="s">
        <v>303</v>
      </c>
    </row>
    <row r="11" spans="1:19" ht="15.6" customHeight="1">
      <c r="E11" s="164"/>
      <c r="F11" s="166"/>
      <c r="G11" s="164"/>
      <c r="H11" s="166"/>
      <c r="I11" s="164"/>
      <c r="J11" s="166"/>
      <c r="K11" s="164"/>
      <c r="L11" s="166"/>
      <c r="M11" s="164"/>
      <c r="N11" s="166"/>
      <c r="O11" s="214"/>
      <c r="P11" s="216"/>
      <c r="Q11" s="218"/>
    </row>
    <row r="12" spans="1:19" ht="30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120"/>
      <c r="N12" s="120"/>
      <c r="O12" s="77"/>
      <c r="P12" s="77"/>
      <c r="Q12" s="78"/>
    </row>
    <row r="13" spans="1:19">
      <c r="C13" s="1" t="s">
        <v>437</v>
      </c>
      <c r="D13" t="s">
        <v>304</v>
      </c>
      <c r="E13" s="7">
        <v>283564</v>
      </c>
      <c r="F13" s="8"/>
      <c r="G13" s="18">
        <v>0</v>
      </c>
      <c r="H13" s="8"/>
      <c r="I13" s="18">
        <v>0</v>
      </c>
      <c r="J13" s="8"/>
      <c r="K13" s="18">
        <v>13937</v>
      </c>
      <c r="L13" s="8"/>
      <c r="M13" s="18">
        <v>13995.5</v>
      </c>
      <c r="N13" s="8"/>
      <c r="O13" s="20">
        <f t="shared" ref="O13:P15" si="0">E13+G13+I13+K13+M13</f>
        <v>311496.5</v>
      </c>
      <c r="P13" s="21">
        <f t="shared" si="0"/>
        <v>0</v>
      </c>
      <c r="Q13" s="22">
        <f>O13-P13</f>
        <v>311496.5</v>
      </c>
    </row>
    <row r="14" spans="1:19">
      <c r="C14" s="1" t="s">
        <v>419</v>
      </c>
      <c r="D14" t="s">
        <v>306</v>
      </c>
      <c r="E14" s="7">
        <v>0</v>
      </c>
      <c r="F14" s="8"/>
      <c r="G14" s="18">
        <v>0</v>
      </c>
      <c r="H14" s="8"/>
      <c r="I14" s="18">
        <v>0</v>
      </c>
      <c r="J14" s="8"/>
      <c r="K14" s="18">
        <v>0</v>
      </c>
      <c r="L14" s="8"/>
      <c r="M14" s="18">
        <v>0</v>
      </c>
      <c r="N14" s="8"/>
      <c r="O14" s="20">
        <f t="shared" si="0"/>
        <v>0</v>
      </c>
      <c r="P14" s="21">
        <f t="shared" si="0"/>
        <v>0</v>
      </c>
      <c r="Q14" s="22">
        <f>O14-P14</f>
        <v>0</v>
      </c>
    </row>
    <row r="15" spans="1:19">
      <c r="C15" s="1" t="s">
        <v>438</v>
      </c>
      <c r="D15" t="s">
        <v>312</v>
      </c>
      <c r="E15" s="7">
        <v>0</v>
      </c>
      <c r="F15" s="8"/>
      <c r="G15" s="18">
        <v>1200</v>
      </c>
      <c r="H15" s="8"/>
      <c r="I15" s="18">
        <v>10000</v>
      </c>
      <c r="J15" s="8"/>
      <c r="K15" s="18">
        <v>0</v>
      </c>
      <c r="L15" s="8"/>
      <c r="M15" s="18">
        <v>0</v>
      </c>
      <c r="N15" s="8"/>
      <c r="O15" s="20">
        <f t="shared" si="0"/>
        <v>11200</v>
      </c>
      <c r="P15" s="21">
        <f t="shared" si="0"/>
        <v>0</v>
      </c>
      <c r="Q15" s="22">
        <f>O15-P15</f>
        <v>11200</v>
      </c>
    </row>
    <row r="16" spans="1:19">
      <c r="C16" s="201" t="s">
        <v>423</v>
      </c>
      <c r="D16" s="202"/>
      <c r="E16" s="158">
        <f t="shared" ref="E16:O16" si="1">SUM(E13:E15)</f>
        <v>283564</v>
      </c>
      <c r="F16" s="199">
        <f t="shared" si="1"/>
        <v>0</v>
      </c>
      <c r="G16" s="158">
        <f t="shared" si="1"/>
        <v>1200</v>
      </c>
      <c r="H16" s="199">
        <f t="shared" si="1"/>
        <v>0</v>
      </c>
      <c r="I16" s="158">
        <f t="shared" si="1"/>
        <v>10000</v>
      </c>
      <c r="J16" s="199">
        <f t="shared" si="1"/>
        <v>0</v>
      </c>
      <c r="K16" s="158">
        <f t="shared" si="1"/>
        <v>13937</v>
      </c>
      <c r="L16" s="199">
        <f t="shared" si="1"/>
        <v>0</v>
      </c>
      <c r="M16" s="158">
        <f>SUM(M13:M15)</f>
        <v>13995.5</v>
      </c>
      <c r="N16" s="199">
        <f>SUM(N13:N15)</f>
        <v>0</v>
      </c>
      <c r="O16" s="225">
        <f t="shared" si="1"/>
        <v>322696.5</v>
      </c>
      <c r="P16" s="221">
        <f>SUM(P13:P15)</f>
        <v>0</v>
      </c>
      <c r="Q16" s="223">
        <f>O16-P16</f>
        <v>322696.5</v>
      </c>
    </row>
    <row r="17" spans="3:22" ht="15.75" thickBot="1">
      <c r="C17" s="203"/>
      <c r="D17" s="204"/>
      <c r="E17" s="159"/>
      <c r="F17" s="200"/>
      <c r="G17" s="159"/>
      <c r="H17" s="200"/>
      <c r="I17" s="159"/>
      <c r="J17" s="200"/>
      <c r="K17" s="159"/>
      <c r="L17" s="200"/>
      <c r="M17" s="159"/>
      <c r="N17" s="200"/>
      <c r="O17" s="226"/>
      <c r="P17" s="222"/>
      <c r="Q17" s="224"/>
    </row>
    <row r="18" spans="3:22" ht="15.75" thickTop="1"/>
    <row r="21" spans="3:22" ht="30" customHeight="1">
      <c r="C21" s="79" t="s">
        <v>318</v>
      </c>
      <c r="D21" s="79"/>
      <c r="E21" s="79"/>
      <c r="F21" s="79"/>
      <c r="G21" s="79"/>
      <c r="H21" s="79"/>
      <c r="I21" s="79"/>
      <c r="J21" s="79"/>
      <c r="K21" s="79"/>
      <c r="L21" s="79"/>
      <c r="M21" s="121"/>
      <c r="N21" s="121"/>
      <c r="O21" s="79"/>
      <c r="P21" s="79"/>
      <c r="Q21" s="80"/>
    </row>
    <row r="22" spans="3:22">
      <c r="C22" s="94" t="s">
        <v>109</v>
      </c>
      <c r="D22" s="82" t="s">
        <v>319</v>
      </c>
      <c r="E22" s="7">
        <v>0</v>
      </c>
      <c r="F22" s="8"/>
      <c r="G22" s="7">
        <v>0</v>
      </c>
      <c r="H22" s="8"/>
      <c r="I22" s="7">
        <v>0</v>
      </c>
      <c r="J22" s="8"/>
      <c r="K22" s="7">
        <v>0</v>
      </c>
      <c r="L22" s="8"/>
      <c r="M22" s="7">
        <v>0</v>
      </c>
      <c r="N22" s="8"/>
      <c r="O22" s="20">
        <f>E22+G22+I22+K22+M22</f>
        <v>0</v>
      </c>
      <c r="P22" s="21">
        <f>F22+H22+J22+L22+N22</f>
        <v>0</v>
      </c>
      <c r="Q22" s="22">
        <f>O22-P22</f>
        <v>0</v>
      </c>
    </row>
    <row r="23" spans="3:22">
      <c r="C23" s="94" t="s">
        <v>113</v>
      </c>
      <c r="D23" s="82" t="s">
        <v>320</v>
      </c>
      <c r="E23" s="7">
        <v>7200</v>
      </c>
      <c r="F23" s="8"/>
      <c r="G23" s="7">
        <v>0</v>
      </c>
      <c r="H23" s="8"/>
      <c r="I23" s="7">
        <v>0</v>
      </c>
      <c r="J23" s="8"/>
      <c r="K23" s="7">
        <v>0</v>
      </c>
      <c r="L23" s="8"/>
      <c r="M23" s="7">
        <v>300</v>
      </c>
      <c r="N23" s="8"/>
      <c r="O23" s="20">
        <f t="shared" ref="O23:O86" si="2">E23+G23+I23+K23+M23</f>
        <v>7500</v>
      </c>
      <c r="P23" s="21">
        <f t="shared" ref="P23:P86" si="3">F23+H23+J23+L23+N23</f>
        <v>0</v>
      </c>
      <c r="Q23" s="22">
        <f t="shared" ref="Q23:Q86" si="4">O23-P23</f>
        <v>7500</v>
      </c>
    </row>
    <row r="24" spans="3:22">
      <c r="C24" s="94" t="s">
        <v>115</v>
      </c>
      <c r="D24" s="82" t="s">
        <v>321</v>
      </c>
      <c r="E24" s="7">
        <v>24036</v>
      </c>
      <c r="F24" s="8"/>
      <c r="G24" s="7">
        <v>120</v>
      </c>
      <c r="H24" s="8"/>
      <c r="I24" s="7">
        <v>0</v>
      </c>
      <c r="J24" s="8"/>
      <c r="K24" s="7">
        <v>0</v>
      </c>
      <c r="L24" s="8"/>
      <c r="M24" s="7">
        <v>0</v>
      </c>
      <c r="N24" s="8"/>
      <c r="O24" s="20">
        <v>24156</v>
      </c>
      <c r="P24" s="21">
        <f t="shared" si="3"/>
        <v>0</v>
      </c>
      <c r="Q24" s="22">
        <f t="shared" si="4"/>
        <v>24156</v>
      </c>
    </row>
    <row r="25" spans="3:22">
      <c r="C25" s="94" t="s">
        <v>117</v>
      </c>
      <c r="D25" s="82" t="s">
        <v>322</v>
      </c>
      <c r="E25" s="7">
        <v>126526.39999999999</v>
      </c>
      <c r="F25" s="8"/>
      <c r="G25" s="7">
        <v>0</v>
      </c>
      <c r="H25" s="8"/>
      <c r="I25" s="7">
        <v>7745.6</v>
      </c>
      <c r="J25" s="8"/>
      <c r="K25" s="7">
        <v>0</v>
      </c>
      <c r="L25" s="8"/>
      <c r="M25" s="7">
        <v>9215</v>
      </c>
      <c r="N25" s="8"/>
      <c r="O25" s="20">
        <f t="shared" si="2"/>
        <v>143487</v>
      </c>
      <c r="P25" s="21">
        <f t="shared" si="3"/>
        <v>0</v>
      </c>
      <c r="Q25" s="22">
        <f t="shared" si="4"/>
        <v>143487</v>
      </c>
    </row>
    <row r="26" spans="3:22">
      <c r="C26" s="94" t="s">
        <v>119</v>
      </c>
      <c r="D26" s="82" t="s">
        <v>323</v>
      </c>
      <c r="E26" s="7">
        <v>0</v>
      </c>
      <c r="F26" s="8"/>
      <c r="G26" s="7">
        <v>0</v>
      </c>
      <c r="H26" s="8"/>
      <c r="I26" s="7">
        <v>0</v>
      </c>
      <c r="J26" s="8"/>
      <c r="K26" s="7">
        <v>0</v>
      </c>
      <c r="L26" s="8"/>
      <c r="M26" s="7">
        <v>0</v>
      </c>
      <c r="N26" s="8"/>
      <c r="O26" s="20">
        <f t="shared" si="2"/>
        <v>0</v>
      </c>
      <c r="P26" s="21">
        <f t="shared" si="3"/>
        <v>0</v>
      </c>
      <c r="Q26" s="22">
        <f t="shared" si="4"/>
        <v>0</v>
      </c>
    </row>
    <row r="27" spans="3:22">
      <c r="C27" s="94" t="s">
        <v>123</v>
      </c>
      <c r="D27" s="82" t="s">
        <v>324</v>
      </c>
      <c r="E27" s="7">
        <v>1995.76</v>
      </c>
      <c r="F27" s="8"/>
      <c r="G27" s="7">
        <v>0</v>
      </c>
      <c r="H27" s="8"/>
      <c r="I27" s="7">
        <v>126.25</v>
      </c>
      <c r="J27" s="8"/>
      <c r="K27" s="7">
        <v>0</v>
      </c>
      <c r="L27" s="8"/>
      <c r="M27" s="7">
        <v>153.47</v>
      </c>
      <c r="N27" s="8"/>
      <c r="O27" s="20">
        <f t="shared" si="2"/>
        <v>2275.48</v>
      </c>
      <c r="P27" s="21">
        <f t="shared" si="3"/>
        <v>0</v>
      </c>
      <c r="Q27" s="22">
        <f t="shared" si="4"/>
        <v>2275.48</v>
      </c>
    </row>
    <row r="28" spans="3:22">
      <c r="C28" s="94" t="s">
        <v>125</v>
      </c>
      <c r="D28" s="82" t="s">
        <v>325</v>
      </c>
      <c r="E28" s="7">
        <v>11653.82</v>
      </c>
      <c r="F28" s="8"/>
      <c r="G28" s="7">
        <v>0</v>
      </c>
      <c r="H28" s="8"/>
      <c r="I28" s="7">
        <v>737.19</v>
      </c>
      <c r="J28" s="8"/>
      <c r="K28" s="7">
        <v>0</v>
      </c>
      <c r="L28" s="8"/>
      <c r="M28" s="7">
        <v>896.13</v>
      </c>
      <c r="N28" s="8"/>
      <c r="O28" s="20">
        <f t="shared" si="2"/>
        <v>13287.14</v>
      </c>
      <c r="P28" s="21">
        <f t="shared" si="3"/>
        <v>0</v>
      </c>
      <c r="Q28" s="22">
        <f t="shared" si="4"/>
        <v>13287.14</v>
      </c>
    </row>
    <row r="29" spans="3:22">
      <c r="C29" s="94" t="s">
        <v>127</v>
      </c>
      <c r="D29" s="82" t="s">
        <v>326</v>
      </c>
      <c r="E29" s="7">
        <v>6094.2</v>
      </c>
      <c r="F29" s="8"/>
      <c r="G29" s="7">
        <v>0</v>
      </c>
      <c r="H29" s="8"/>
      <c r="I29" s="7">
        <v>385.5</v>
      </c>
      <c r="J29" s="8"/>
      <c r="K29" s="7">
        <v>0</v>
      </c>
      <c r="L29" s="8"/>
      <c r="M29" s="7">
        <v>468.63</v>
      </c>
      <c r="N29" s="8"/>
      <c r="O29" s="20">
        <f t="shared" si="2"/>
        <v>6948.33</v>
      </c>
      <c r="P29" s="21">
        <f t="shared" si="3"/>
        <v>0</v>
      </c>
      <c r="Q29" s="22">
        <f t="shared" si="4"/>
        <v>6948.33</v>
      </c>
      <c r="T29" s="18"/>
      <c r="U29" s="18"/>
      <c r="V29" s="18"/>
    </row>
    <row r="30" spans="3:22">
      <c r="C30" s="94" t="s">
        <v>129</v>
      </c>
      <c r="D30" s="82" t="s">
        <v>327</v>
      </c>
      <c r="E30" s="7">
        <v>997.88</v>
      </c>
      <c r="F30" s="8"/>
      <c r="G30" s="7">
        <v>0</v>
      </c>
      <c r="H30" s="8"/>
      <c r="I30" s="7">
        <v>63.12</v>
      </c>
      <c r="J30" s="8"/>
      <c r="K30" s="7">
        <v>0</v>
      </c>
      <c r="L30" s="8"/>
      <c r="M30" s="7">
        <v>76.73</v>
      </c>
      <c r="N30" s="8"/>
      <c r="O30" s="20">
        <f t="shared" si="2"/>
        <v>1137.73</v>
      </c>
      <c r="P30" s="21">
        <f t="shared" si="3"/>
        <v>0</v>
      </c>
      <c r="Q30" s="22">
        <f t="shared" si="4"/>
        <v>1137.73</v>
      </c>
      <c r="T30" s="18"/>
      <c r="U30" s="18"/>
      <c r="V30" s="18"/>
    </row>
    <row r="31" spans="3:22">
      <c r="C31" s="94" t="s">
        <v>131</v>
      </c>
      <c r="D31" s="82" t="s">
        <v>328</v>
      </c>
      <c r="E31" s="7">
        <v>320.75</v>
      </c>
      <c r="F31" s="8"/>
      <c r="G31" s="7">
        <v>0</v>
      </c>
      <c r="H31" s="8"/>
      <c r="I31" s="7">
        <v>20.29</v>
      </c>
      <c r="J31" s="8"/>
      <c r="K31" s="7">
        <v>0</v>
      </c>
      <c r="L31" s="8"/>
      <c r="M31" s="7">
        <v>24.67</v>
      </c>
      <c r="N31" s="8"/>
      <c r="O31" s="20">
        <f t="shared" si="2"/>
        <v>365.71000000000004</v>
      </c>
      <c r="P31" s="21">
        <f t="shared" si="3"/>
        <v>0</v>
      </c>
      <c r="Q31" s="22">
        <f t="shared" si="4"/>
        <v>365.71000000000004</v>
      </c>
      <c r="T31" s="18"/>
      <c r="U31" s="18"/>
      <c r="V31" s="18"/>
    </row>
    <row r="32" spans="3:22">
      <c r="C32" s="94" t="s">
        <v>133</v>
      </c>
      <c r="D32" s="82" t="s">
        <v>329</v>
      </c>
      <c r="E32" s="7">
        <v>7448.47</v>
      </c>
      <c r="F32" s="8"/>
      <c r="G32" s="7">
        <v>0</v>
      </c>
      <c r="H32" s="8"/>
      <c r="I32" s="7">
        <v>471.17</v>
      </c>
      <c r="J32" s="8"/>
      <c r="K32" s="7">
        <v>0</v>
      </c>
      <c r="L32" s="8"/>
      <c r="M32" s="7">
        <v>572.77</v>
      </c>
      <c r="N32" s="8"/>
      <c r="O32" s="20">
        <f t="shared" si="2"/>
        <v>8492.41</v>
      </c>
      <c r="P32" s="21">
        <f t="shared" si="3"/>
        <v>0</v>
      </c>
      <c r="Q32" s="22">
        <f t="shared" si="4"/>
        <v>8492.41</v>
      </c>
      <c r="T32" s="18"/>
      <c r="U32" s="18"/>
      <c r="V32" s="18"/>
    </row>
    <row r="33" spans="3:22">
      <c r="C33" s="94" t="s">
        <v>135</v>
      </c>
      <c r="D33" s="82" t="s">
        <v>330</v>
      </c>
      <c r="E33" s="7">
        <v>0</v>
      </c>
      <c r="F33" s="8"/>
      <c r="G33" s="7">
        <v>0</v>
      </c>
      <c r="H33" s="8"/>
      <c r="I33" s="7">
        <v>0</v>
      </c>
      <c r="J33" s="8"/>
      <c r="K33" s="7">
        <v>0</v>
      </c>
      <c r="L33" s="8"/>
      <c r="M33" s="7">
        <v>0</v>
      </c>
      <c r="N33" s="8"/>
      <c r="O33" s="20">
        <f t="shared" si="2"/>
        <v>0</v>
      </c>
      <c r="P33" s="21">
        <f t="shared" si="3"/>
        <v>0</v>
      </c>
      <c r="Q33" s="22">
        <f t="shared" si="4"/>
        <v>0</v>
      </c>
      <c r="T33" s="18"/>
      <c r="U33" s="18"/>
      <c r="V33" s="18"/>
    </row>
    <row r="34" spans="3:22">
      <c r="C34" s="94" t="s">
        <v>137</v>
      </c>
      <c r="D34" s="82" t="s">
        <v>331</v>
      </c>
      <c r="E34" s="7">
        <v>7127.72</v>
      </c>
      <c r="F34" s="8"/>
      <c r="G34" s="7">
        <v>0</v>
      </c>
      <c r="H34" s="8"/>
      <c r="I34" s="7">
        <v>450.88</v>
      </c>
      <c r="J34" s="8"/>
      <c r="K34" s="7">
        <v>0</v>
      </c>
      <c r="L34" s="8"/>
      <c r="M34" s="7">
        <v>548.1</v>
      </c>
      <c r="N34" s="8"/>
      <c r="O34" s="20">
        <f t="shared" si="2"/>
        <v>8126.7000000000007</v>
      </c>
      <c r="P34" s="21">
        <f t="shared" si="3"/>
        <v>0</v>
      </c>
      <c r="Q34" s="22">
        <f t="shared" si="4"/>
        <v>8126.7000000000007</v>
      </c>
      <c r="T34" s="18"/>
      <c r="U34" s="18"/>
      <c r="V34" s="18"/>
    </row>
    <row r="35" spans="3:22">
      <c r="C35" s="94" t="s">
        <v>139</v>
      </c>
      <c r="D35" s="82" t="s">
        <v>332</v>
      </c>
      <c r="E35" s="7">
        <v>0</v>
      </c>
      <c r="F35" s="8"/>
      <c r="G35" s="7">
        <v>0</v>
      </c>
      <c r="H35" s="8"/>
      <c r="I35" s="7">
        <v>0</v>
      </c>
      <c r="J35" s="8"/>
      <c r="K35" s="7">
        <v>0</v>
      </c>
      <c r="L35" s="8"/>
      <c r="M35" s="7">
        <v>0</v>
      </c>
      <c r="N35" s="8"/>
      <c r="O35" s="20">
        <f t="shared" si="2"/>
        <v>0</v>
      </c>
      <c r="P35" s="21">
        <f t="shared" si="3"/>
        <v>0</v>
      </c>
      <c r="Q35" s="22">
        <f t="shared" si="4"/>
        <v>0</v>
      </c>
      <c r="T35" s="18"/>
      <c r="U35" s="18"/>
      <c r="V35" s="18"/>
    </row>
    <row r="36" spans="3:22">
      <c r="C36" s="94" t="s">
        <v>141</v>
      </c>
      <c r="D36" s="82" t="s">
        <v>333</v>
      </c>
      <c r="E36" s="7">
        <v>850</v>
      </c>
      <c r="F36" s="8"/>
      <c r="G36" s="7">
        <v>0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20">
        <f t="shared" si="2"/>
        <v>850</v>
      </c>
      <c r="P36" s="21">
        <f t="shared" si="3"/>
        <v>0</v>
      </c>
      <c r="Q36" s="22">
        <f t="shared" si="4"/>
        <v>850</v>
      </c>
      <c r="T36" s="18"/>
      <c r="U36" s="18"/>
      <c r="V36" s="18"/>
    </row>
    <row r="37" spans="3:22">
      <c r="C37" s="94" t="s">
        <v>143</v>
      </c>
      <c r="D37" s="82" t="s">
        <v>334</v>
      </c>
      <c r="E37" s="7">
        <v>300</v>
      </c>
      <c r="F37" s="8"/>
      <c r="G37" s="7">
        <v>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20">
        <f t="shared" si="2"/>
        <v>300</v>
      </c>
      <c r="P37" s="21">
        <f t="shared" si="3"/>
        <v>0</v>
      </c>
      <c r="Q37" s="22">
        <f t="shared" si="4"/>
        <v>300</v>
      </c>
      <c r="T37" s="18"/>
    </row>
    <row r="38" spans="3:22">
      <c r="C38" s="94" t="s">
        <v>145</v>
      </c>
      <c r="D38" s="82" t="s">
        <v>335</v>
      </c>
      <c r="E38" s="7">
        <v>7784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20">
        <f t="shared" si="2"/>
        <v>7784</v>
      </c>
      <c r="P38" s="21">
        <f t="shared" si="3"/>
        <v>0</v>
      </c>
      <c r="Q38" s="22">
        <f t="shared" si="4"/>
        <v>7784</v>
      </c>
    </row>
    <row r="39" spans="3:22">
      <c r="C39" s="94" t="s">
        <v>147</v>
      </c>
      <c r="D39" s="82" t="s">
        <v>336</v>
      </c>
      <c r="E39" s="7">
        <v>0</v>
      </c>
      <c r="F39" s="8"/>
      <c r="G39" s="7">
        <v>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20">
        <f t="shared" si="2"/>
        <v>0</v>
      </c>
      <c r="P39" s="21">
        <f t="shared" si="3"/>
        <v>0</v>
      </c>
      <c r="Q39" s="22">
        <f t="shared" si="4"/>
        <v>0</v>
      </c>
    </row>
    <row r="40" spans="3:22">
      <c r="C40" s="94" t="s">
        <v>149</v>
      </c>
      <c r="D40" s="82" t="s">
        <v>337</v>
      </c>
      <c r="E40" s="7">
        <v>0</v>
      </c>
      <c r="F40" s="8"/>
      <c r="G40" s="7">
        <v>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20">
        <f t="shared" si="2"/>
        <v>0</v>
      </c>
      <c r="P40" s="21">
        <f t="shared" si="3"/>
        <v>0</v>
      </c>
      <c r="Q40" s="22">
        <f t="shared" si="4"/>
        <v>0</v>
      </c>
    </row>
    <row r="41" spans="3:22">
      <c r="C41" s="94" t="s">
        <v>151</v>
      </c>
      <c r="D41" s="82" t="s">
        <v>338</v>
      </c>
      <c r="E41" s="7">
        <v>0</v>
      </c>
      <c r="F41" s="8"/>
      <c r="G41" s="7">
        <v>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20">
        <f t="shared" si="2"/>
        <v>0</v>
      </c>
      <c r="P41" s="21">
        <f t="shared" si="3"/>
        <v>0</v>
      </c>
      <c r="Q41" s="22">
        <f t="shared" si="4"/>
        <v>0</v>
      </c>
    </row>
    <row r="42" spans="3:22">
      <c r="C42" s="94" t="s">
        <v>153</v>
      </c>
      <c r="D42" s="82" t="s">
        <v>339</v>
      </c>
      <c r="E42" s="7">
        <v>0</v>
      </c>
      <c r="F42" s="8"/>
      <c r="G42" s="7">
        <v>0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20">
        <f t="shared" si="2"/>
        <v>0</v>
      </c>
      <c r="P42" s="21">
        <f t="shared" si="3"/>
        <v>0</v>
      </c>
      <c r="Q42" s="22">
        <f t="shared" si="4"/>
        <v>0</v>
      </c>
    </row>
    <row r="43" spans="3:22">
      <c r="C43" s="94" t="s">
        <v>155</v>
      </c>
      <c r="D43" s="82" t="s">
        <v>340</v>
      </c>
      <c r="E43" s="7">
        <v>0</v>
      </c>
      <c r="F43" s="8"/>
      <c r="G43" s="7">
        <v>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20">
        <f t="shared" si="2"/>
        <v>0</v>
      </c>
      <c r="P43" s="21">
        <f t="shared" si="3"/>
        <v>0</v>
      </c>
      <c r="Q43" s="22">
        <f t="shared" si="4"/>
        <v>0</v>
      </c>
    </row>
    <row r="44" spans="3:22">
      <c r="C44" s="94" t="s">
        <v>157</v>
      </c>
      <c r="D44" s="82" t="s">
        <v>341</v>
      </c>
      <c r="E44" s="7">
        <v>0</v>
      </c>
      <c r="F44" s="8"/>
      <c r="G44" s="7">
        <v>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20">
        <f t="shared" si="2"/>
        <v>0</v>
      </c>
      <c r="P44" s="21">
        <f t="shared" si="3"/>
        <v>0</v>
      </c>
      <c r="Q44" s="22">
        <f t="shared" si="4"/>
        <v>0</v>
      </c>
    </row>
    <row r="45" spans="3:22">
      <c r="C45" s="94" t="s">
        <v>161</v>
      </c>
      <c r="D45" s="82" t="s">
        <v>342</v>
      </c>
      <c r="E45" s="7">
        <v>0</v>
      </c>
      <c r="F45" s="8"/>
      <c r="G45" s="7">
        <v>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20">
        <f t="shared" si="2"/>
        <v>0</v>
      </c>
      <c r="P45" s="21">
        <f t="shared" si="3"/>
        <v>0</v>
      </c>
      <c r="Q45" s="22">
        <f t="shared" si="4"/>
        <v>0</v>
      </c>
    </row>
    <row r="46" spans="3:22">
      <c r="C46" s="94" t="s">
        <v>163</v>
      </c>
      <c r="D46" s="82" t="s">
        <v>343</v>
      </c>
      <c r="E46" s="7">
        <v>0</v>
      </c>
      <c r="F46" s="8"/>
      <c r="G46" s="7">
        <v>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20">
        <f t="shared" si="2"/>
        <v>0</v>
      </c>
      <c r="P46" s="21">
        <f t="shared" si="3"/>
        <v>0</v>
      </c>
      <c r="Q46" s="22">
        <f t="shared" si="4"/>
        <v>0</v>
      </c>
    </row>
    <row r="47" spans="3:22">
      <c r="C47" s="94" t="s">
        <v>165</v>
      </c>
      <c r="D47" s="82" t="s">
        <v>344</v>
      </c>
      <c r="E47" s="7">
        <v>1000</v>
      </c>
      <c r="F47" s="8"/>
      <c r="G47" s="7">
        <v>0</v>
      </c>
      <c r="H47" s="8"/>
      <c r="I47" s="7">
        <v>0</v>
      </c>
      <c r="J47" s="8"/>
      <c r="K47" s="7">
        <v>0</v>
      </c>
      <c r="L47" s="8"/>
      <c r="M47" s="7">
        <v>40</v>
      </c>
      <c r="N47" s="8"/>
      <c r="O47" s="20">
        <f t="shared" si="2"/>
        <v>1040</v>
      </c>
      <c r="P47" s="21">
        <f t="shared" si="3"/>
        <v>0</v>
      </c>
      <c r="Q47" s="22">
        <f t="shared" si="4"/>
        <v>1040</v>
      </c>
    </row>
    <row r="48" spans="3:22">
      <c r="C48" s="94" t="s">
        <v>167</v>
      </c>
      <c r="D48" s="82" t="s">
        <v>345</v>
      </c>
      <c r="E48" s="7">
        <v>0</v>
      </c>
      <c r="F48" s="8"/>
      <c r="G48" s="7">
        <v>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20">
        <f t="shared" si="2"/>
        <v>0</v>
      </c>
      <c r="P48" s="21">
        <f t="shared" si="3"/>
        <v>0</v>
      </c>
      <c r="Q48" s="22">
        <f t="shared" si="4"/>
        <v>0</v>
      </c>
    </row>
    <row r="49" spans="3:17">
      <c r="C49" s="94" t="s">
        <v>169</v>
      </c>
      <c r="D49" s="82" t="s">
        <v>346</v>
      </c>
      <c r="E49" s="7">
        <v>5000</v>
      </c>
      <c r="F49" s="8"/>
      <c r="G49" s="7">
        <v>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20">
        <f t="shared" si="2"/>
        <v>5000</v>
      </c>
      <c r="P49" s="21">
        <f t="shared" si="3"/>
        <v>0</v>
      </c>
      <c r="Q49" s="22">
        <f t="shared" si="4"/>
        <v>5000</v>
      </c>
    </row>
    <row r="50" spans="3:17">
      <c r="C50" s="94" t="s">
        <v>171</v>
      </c>
      <c r="D50" s="82" t="s">
        <v>347</v>
      </c>
      <c r="E50" s="7">
        <v>4000</v>
      </c>
      <c r="F50" s="8"/>
      <c r="G50" s="7">
        <v>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20">
        <f t="shared" si="2"/>
        <v>4000</v>
      </c>
      <c r="P50" s="21">
        <f t="shared" si="3"/>
        <v>0</v>
      </c>
      <c r="Q50" s="22">
        <f t="shared" si="4"/>
        <v>4000</v>
      </c>
    </row>
    <row r="51" spans="3:17">
      <c r="C51" s="94" t="s">
        <v>173</v>
      </c>
      <c r="D51" s="82" t="s">
        <v>348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20">
        <f t="shared" si="2"/>
        <v>0</v>
      </c>
      <c r="P51" s="21">
        <f t="shared" si="3"/>
        <v>0</v>
      </c>
      <c r="Q51" s="22">
        <f t="shared" si="4"/>
        <v>0</v>
      </c>
    </row>
    <row r="52" spans="3:17">
      <c r="C52" s="94" t="s">
        <v>175</v>
      </c>
      <c r="D52" s="82" t="s">
        <v>349</v>
      </c>
      <c r="E52" s="7">
        <v>300</v>
      </c>
      <c r="F52" s="8"/>
      <c r="G52" s="7">
        <v>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20">
        <f t="shared" si="2"/>
        <v>300</v>
      </c>
      <c r="P52" s="21">
        <f t="shared" si="3"/>
        <v>0</v>
      </c>
      <c r="Q52" s="22">
        <f t="shared" si="4"/>
        <v>300</v>
      </c>
    </row>
    <row r="53" spans="3:17">
      <c r="C53" s="94" t="s">
        <v>179</v>
      </c>
      <c r="D53" s="82" t="s">
        <v>350</v>
      </c>
      <c r="E53" s="7">
        <v>11431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20">
        <f t="shared" si="2"/>
        <v>11431</v>
      </c>
      <c r="P53" s="21">
        <f t="shared" si="3"/>
        <v>0</v>
      </c>
      <c r="Q53" s="22">
        <f t="shared" si="4"/>
        <v>11431</v>
      </c>
    </row>
    <row r="54" spans="3:17">
      <c r="C54" s="94" t="s">
        <v>181</v>
      </c>
      <c r="D54" s="82" t="s">
        <v>351</v>
      </c>
      <c r="E54" s="7">
        <v>6500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20">
        <f t="shared" si="2"/>
        <v>6500</v>
      </c>
      <c r="P54" s="21">
        <f t="shared" si="3"/>
        <v>0</v>
      </c>
      <c r="Q54" s="22">
        <f t="shared" si="4"/>
        <v>6500</v>
      </c>
    </row>
    <row r="55" spans="3:17">
      <c r="C55" s="94" t="s">
        <v>183</v>
      </c>
      <c r="D55" s="82" t="s">
        <v>352</v>
      </c>
      <c r="E55" s="7">
        <v>600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20">
        <f t="shared" si="2"/>
        <v>600</v>
      </c>
      <c r="P55" s="21">
        <f t="shared" si="3"/>
        <v>0</v>
      </c>
      <c r="Q55" s="22">
        <f t="shared" si="4"/>
        <v>600</v>
      </c>
    </row>
    <row r="56" spans="3:17">
      <c r="C56" s="94" t="s">
        <v>185</v>
      </c>
      <c r="D56" s="82" t="s">
        <v>353</v>
      </c>
      <c r="E56" s="7">
        <v>2500</v>
      </c>
      <c r="F56" s="8"/>
      <c r="G56" s="7">
        <v>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20">
        <f t="shared" si="2"/>
        <v>2500</v>
      </c>
      <c r="P56" s="21">
        <f t="shared" si="3"/>
        <v>0</v>
      </c>
      <c r="Q56" s="22">
        <f t="shared" si="4"/>
        <v>2500</v>
      </c>
    </row>
    <row r="57" spans="3:17">
      <c r="C57" s="94" t="s">
        <v>189</v>
      </c>
      <c r="D57" s="82" t="s">
        <v>354</v>
      </c>
      <c r="E57" s="7">
        <v>0</v>
      </c>
      <c r="F57" s="8"/>
      <c r="G57" s="7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20">
        <f t="shared" si="2"/>
        <v>0</v>
      </c>
      <c r="P57" s="21">
        <f t="shared" si="3"/>
        <v>0</v>
      </c>
      <c r="Q57" s="22">
        <f t="shared" si="4"/>
        <v>0</v>
      </c>
    </row>
    <row r="58" spans="3:17">
      <c r="C58" s="94" t="s">
        <v>191</v>
      </c>
      <c r="D58" s="82" t="s">
        <v>355</v>
      </c>
      <c r="E58" s="7">
        <v>0</v>
      </c>
      <c r="F58" s="8"/>
      <c r="G58" s="7">
        <v>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20">
        <f t="shared" si="2"/>
        <v>0</v>
      </c>
      <c r="P58" s="21">
        <f t="shared" si="3"/>
        <v>0</v>
      </c>
      <c r="Q58" s="22">
        <f t="shared" si="4"/>
        <v>0</v>
      </c>
    </row>
    <row r="59" spans="3:17">
      <c r="C59" s="94" t="s">
        <v>195</v>
      </c>
      <c r="D59" s="82" t="s">
        <v>356</v>
      </c>
      <c r="E59" s="7">
        <v>0</v>
      </c>
      <c r="F59" s="8"/>
      <c r="G59" s="7">
        <v>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20">
        <f t="shared" si="2"/>
        <v>0</v>
      </c>
      <c r="P59" s="21">
        <f t="shared" si="3"/>
        <v>0</v>
      </c>
      <c r="Q59" s="22">
        <f t="shared" si="4"/>
        <v>0</v>
      </c>
    </row>
    <row r="60" spans="3:17">
      <c r="C60" s="94" t="s">
        <v>197</v>
      </c>
      <c r="D60" s="82" t="s">
        <v>357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20">
        <f t="shared" si="2"/>
        <v>0</v>
      </c>
      <c r="P60" s="21">
        <f t="shared" si="3"/>
        <v>0</v>
      </c>
      <c r="Q60" s="22">
        <f t="shared" si="4"/>
        <v>0</v>
      </c>
    </row>
    <row r="61" spans="3:17">
      <c r="C61" s="94" t="s">
        <v>199</v>
      </c>
      <c r="D61" s="82" t="s">
        <v>358</v>
      </c>
      <c r="E61" s="7">
        <v>2905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20">
        <f t="shared" si="2"/>
        <v>2905</v>
      </c>
      <c r="P61" s="21">
        <f t="shared" si="3"/>
        <v>0</v>
      </c>
      <c r="Q61" s="22">
        <f t="shared" si="4"/>
        <v>2905</v>
      </c>
    </row>
    <row r="62" spans="3:17">
      <c r="C62" s="94" t="s">
        <v>203</v>
      </c>
      <c r="D62" s="82" t="s">
        <v>359</v>
      </c>
      <c r="E62" s="7">
        <v>0</v>
      </c>
      <c r="F62" s="8"/>
      <c r="G62" s="7">
        <v>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20">
        <f t="shared" si="2"/>
        <v>0</v>
      </c>
      <c r="P62" s="21">
        <f t="shared" si="3"/>
        <v>0</v>
      </c>
      <c r="Q62" s="22">
        <f t="shared" si="4"/>
        <v>0</v>
      </c>
    </row>
    <row r="63" spans="3:17">
      <c r="C63" s="94" t="s">
        <v>205</v>
      </c>
      <c r="D63" s="82" t="s">
        <v>360</v>
      </c>
      <c r="E63" s="7">
        <v>5355</v>
      </c>
      <c r="F63" s="8"/>
      <c r="G63" s="7">
        <v>0</v>
      </c>
      <c r="H63" s="8"/>
      <c r="I63" s="7">
        <v>0</v>
      </c>
      <c r="J63" s="8"/>
      <c r="K63" s="7">
        <v>0</v>
      </c>
      <c r="L63" s="8"/>
      <c r="M63" s="7">
        <v>1500</v>
      </c>
      <c r="N63" s="8"/>
      <c r="O63" s="20">
        <f t="shared" si="2"/>
        <v>6855</v>
      </c>
      <c r="P63" s="21">
        <f t="shared" si="3"/>
        <v>0</v>
      </c>
      <c r="Q63" s="22">
        <f t="shared" si="4"/>
        <v>6855</v>
      </c>
    </row>
    <row r="64" spans="3:17">
      <c r="C64" s="94" t="s">
        <v>207</v>
      </c>
      <c r="D64" s="82" t="s">
        <v>361</v>
      </c>
      <c r="E64" s="7">
        <v>1000</v>
      </c>
      <c r="F64" s="8"/>
      <c r="G64" s="7">
        <v>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20">
        <f t="shared" si="2"/>
        <v>1000</v>
      </c>
      <c r="P64" s="21">
        <f t="shared" si="3"/>
        <v>0</v>
      </c>
      <c r="Q64" s="22">
        <f t="shared" si="4"/>
        <v>1000</v>
      </c>
    </row>
    <row r="65" spans="3:17">
      <c r="C65" s="94" t="s">
        <v>209</v>
      </c>
      <c r="D65" s="82" t="s">
        <v>362</v>
      </c>
      <c r="E65" s="7">
        <v>0</v>
      </c>
      <c r="F65" s="8"/>
      <c r="G65" s="7">
        <v>0</v>
      </c>
      <c r="H65" s="8"/>
      <c r="I65" s="7">
        <v>0</v>
      </c>
      <c r="J65" s="8"/>
      <c r="K65" s="7">
        <v>0</v>
      </c>
      <c r="L65" s="8"/>
      <c r="M65" s="7">
        <v>0</v>
      </c>
      <c r="N65" s="8"/>
      <c r="O65" s="20">
        <f t="shared" si="2"/>
        <v>0</v>
      </c>
      <c r="P65" s="21">
        <f t="shared" si="3"/>
        <v>0</v>
      </c>
      <c r="Q65" s="22">
        <f t="shared" si="4"/>
        <v>0</v>
      </c>
    </row>
    <row r="66" spans="3:17">
      <c r="C66" s="94" t="s">
        <v>211</v>
      </c>
      <c r="D66" s="82" t="s">
        <v>363</v>
      </c>
      <c r="E66" s="7">
        <v>0</v>
      </c>
      <c r="F66" s="8"/>
      <c r="G66" s="7">
        <v>0</v>
      </c>
      <c r="H66" s="8"/>
      <c r="I66" s="7">
        <v>0</v>
      </c>
      <c r="J66" s="8"/>
      <c r="K66" s="7">
        <v>0</v>
      </c>
      <c r="L66" s="8"/>
      <c r="M66" s="7">
        <v>0</v>
      </c>
      <c r="N66" s="8"/>
      <c r="O66" s="20">
        <f t="shared" si="2"/>
        <v>0</v>
      </c>
      <c r="P66" s="21">
        <f t="shared" si="3"/>
        <v>0</v>
      </c>
      <c r="Q66" s="22">
        <f t="shared" si="4"/>
        <v>0</v>
      </c>
    </row>
    <row r="67" spans="3:17">
      <c r="C67" s="94" t="s">
        <v>213</v>
      </c>
      <c r="D67" s="82" t="s">
        <v>364</v>
      </c>
      <c r="E67" s="7">
        <v>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7">
        <v>0</v>
      </c>
      <c r="N67" s="8"/>
      <c r="O67" s="20">
        <f t="shared" si="2"/>
        <v>0</v>
      </c>
      <c r="P67" s="21">
        <f t="shared" si="3"/>
        <v>0</v>
      </c>
      <c r="Q67" s="22">
        <f t="shared" si="4"/>
        <v>0</v>
      </c>
    </row>
    <row r="68" spans="3:17">
      <c r="C68" s="94" t="s">
        <v>215</v>
      </c>
      <c r="D68" s="82" t="s">
        <v>365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20">
        <f t="shared" si="2"/>
        <v>0</v>
      </c>
      <c r="P68" s="21">
        <f t="shared" si="3"/>
        <v>0</v>
      </c>
      <c r="Q68" s="22">
        <f t="shared" si="4"/>
        <v>0</v>
      </c>
    </row>
    <row r="69" spans="3:17">
      <c r="C69" s="94" t="s">
        <v>217</v>
      </c>
      <c r="D69" s="82" t="s">
        <v>366</v>
      </c>
      <c r="E69" s="7">
        <v>150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7">
        <v>200</v>
      </c>
      <c r="N69" s="8"/>
      <c r="O69" s="20">
        <f t="shared" si="2"/>
        <v>350</v>
      </c>
      <c r="P69" s="21">
        <f t="shared" si="3"/>
        <v>0</v>
      </c>
      <c r="Q69" s="22">
        <f t="shared" si="4"/>
        <v>350</v>
      </c>
    </row>
    <row r="70" spans="3:17">
      <c r="C70" s="94" t="s">
        <v>219</v>
      </c>
      <c r="D70" s="82" t="s">
        <v>367</v>
      </c>
      <c r="E70" s="7">
        <v>5040</v>
      </c>
      <c r="F70" s="8"/>
      <c r="G70" s="7">
        <v>0</v>
      </c>
      <c r="H70" s="8"/>
      <c r="I70" s="7">
        <v>0</v>
      </c>
      <c r="J70" s="8"/>
      <c r="K70" s="7">
        <v>0</v>
      </c>
      <c r="L70" s="8"/>
      <c r="M70" s="7">
        <v>0</v>
      </c>
      <c r="N70" s="8"/>
      <c r="O70" s="20">
        <f t="shared" si="2"/>
        <v>5040</v>
      </c>
      <c r="P70" s="21">
        <f t="shared" si="3"/>
        <v>0</v>
      </c>
      <c r="Q70" s="22">
        <f t="shared" si="4"/>
        <v>5040</v>
      </c>
    </row>
    <row r="71" spans="3:17">
      <c r="C71" s="94" t="s">
        <v>223</v>
      </c>
      <c r="D71" s="82" t="s">
        <v>368</v>
      </c>
      <c r="E71" s="7">
        <v>0</v>
      </c>
      <c r="F71" s="8"/>
      <c r="G71" s="7">
        <v>0</v>
      </c>
      <c r="H71" s="8"/>
      <c r="I71" s="7">
        <v>0</v>
      </c>
      <c r="J71" s="8"/>
      <c r="K71" s="7">
        <v>0</v>
      </c>
      <c r="L71" s="8"/>
      <c r="M71" s="7">
        <v>0</v>
      </c>
      <c r="N71" s="8"/>
      <c r="O71" s="20">
        <f t="shared" si="2"/>
        <v>0</v>
      </c>
      <c r="P71" s="21">
        <f t="shared" si="3"/>
        <v>0</v>
      </c>
      <c r="Q71" s="22">
        <f t="shared" si="4"/>
        <v>0</v>
      </c>
    </row>
    <row r="72" spans="3:17">
      <c r="C72" s="94" t="s">
        <v>227</v>
      </c>
      <c r="D72" s="92" t="s">
        <v>369</v>
      </c>
      <c r="E72" s="7">
        <v>2500</v>
      </c>
      <c r="F72" s="8"/>
      <c r="G72" s="7">
        <v>0</v>
      </c>
      <c r="H72" s="8"/>
      <c r="I72" s="7">
        <v>0</v>
      </c>
      <c r="J72" s="8"/>
      <c r="K72" s="7">
        <v>0</v>
      </c>
      <c r="L72" s="8"/>
      <c r="M72" s="7">
        <v>0</v>
      </c>
      <c r="N72" s="8"/>
      <c r="O72" s="20">
        <f t="shared" si="2"/>
        <v>2500</v>
      </c>
      <c r="P72" s="21">
        <f t="shared" si="3"/>
        <v>0</v>
      </c>
      <c r="Q72" s="22">
        <f t="shared" si="4"/>
        <v>2500</v>
      </c>
    </row>
    <row r="73" spans="3:17">
      <c r="C73" s="94" t="s">
        <v>229</v>
      </c>
      <c r="D73" s="92" t="s">
        <v>370</v>
      </c>
      <c r="E73" s="7">
        <v>2400</v>
      </c>
      <c r="F73" s="8"/>
      <c r="G73" s="7">
        <v>0</v>
      </c>
      <c r="H73" s="8"/>
      <c r="I73" s="7">
        <v>0</v>
      </c>
      <c r="J73" s="8"/>
      <c r="K73" s="7">
        <v>0</v>
      </c>
      <c r="L73" s="8"/>
      <c r="M73" s="7">
        <v>0</v>
      </c>
      <c r="N73" s="8"/>
      <c r="O73" s="20">
        <f t="shared" si="2"/>
        <v>2400</v>
      </c>
      <c r="P73" s="21">
        <f t="shared" si="3"/>
        <v>0</v>
      </c>
      <c r="Q73" s="22">
        <f t="shared" si="4"/>
        <v>2400</v>
      </c>
    </row>
    <row r="74" spans="3:17">
      <c r="C74" s="94" t="s">
        <v>231</v>
      </c>
      <c r="D74" s="92" t="s">
        <v>371</v>
      </c>
      <c r="E74" s="7">
        <v>10000</v>
      </c>
      <c r="F74" s="8"/>
      <c r="G74" s="7">
        <v>0</v>
      </c>
      <c r="H74" s="8"/>
      <c r="I74" s="7">
        <v>0</v>
      </c>
      <c r="J74" s="8"/>
      <c r="K74" s="7">
        <v>0</v>
      </c>
      <c r="L74" s="8"/>
      <c r="M74" s="7">
        <v>0</v>
      </c>
      <c r="N74" s="8"/>
      <c r="O74" s="20">
        <f t="shared" si="2"/>
        <v>10000</v>
      </c>
      <c r="P74" s="21">
        <f t="shared" si="3"/>
        <v>0</v>
      </c>
      <c r="Q74" s="22">
        <f t="shared" si="4"/>
        <v>10000</v>
      </c>
    </row>
    <row r="75" spans="3:17">
      <c r="C75" s="94" t="s">
        <v>233</v>
      </c>
      <c r="D75" s="92" t="s">
        <v>234</v>
      </c>
      <c r="E75" s="7">
        <v>0</v>
      </c>
      <c r="F75" s="8"/>
      <c r="G75" s="7">
        <v>0</v>
      </c>
      <c r="H75" s="8"/>
      <c r="I75" s="7">
        <v>0</v>
      </c>
      <c r="J75" s="8"/>
      <c r="K75" s="7">
        <v>0</v>
      </c>
      <c r="L75" s="8"/>
      <c r="M75" s="7">
        <v>0</v>
      </c>
      <c r="N75" s="8"/>
      <c r="O75" s="20">
        <f t="shared" si="2"/>
        <v>0</v>
      </c>
      <c r="P75" s="21">
        <f t="shared" si="3"/>
        <v>0</v>
      </c>
      <c r="Q75" s="22">
        <f t="shared" si="4"/>
        <v>0</v>
      </c>
    </row>
    <row r="76" spans="3:17">
      <c r="C76" s="94" t="s">
        <v>235</v>
      </c>
      <c r="D76" s="92" t="s">
        <v>372</v>
      </c>
      <c r="E76" s="7">
        <v>0</v>
      </c>
      <c r="F76" s="8"/>
      <c r="G76" s="7">
        <v>120</v>
      </c>
      <c r="H76" s="8"/>
      <c r="I76" s="7">
        <v>0</v>
      </c>
      <c r="J76" s="8"/>
      <c r="K76" s="7">
        <v>0</v>
      </c>
      <c r="L76" s="8"/>
      <c r="M76" s="7">
        <v>0</v>
      </c>
      <c r="N76" s="8"/>
      <c r="O76" s="20">
        <f t="shared" si="2"/>
        <v>120</v>
      </c>
      <c r="P76" s="21">
        <f t="shared" si="3"/>
        <v>0</v>
      </c>
      <c r="Q76" s="22">
        <f t="shared" si="4"/>
        <v>120</v>
      </c>
    </row>
    <row r="77" spans="3:17">
      <c r="C77" s="94" t="s">
        <v>237</v>
      </c>
      <c r="D77" s="92" t="s">
        <v>373</v>
      </c>
      <c r="E77" s="7">
        <v>0</v>
      </c>
      <c r="F77" s="8"/>
      <c r="G77" s="7">
        <v>0</v>
      </c>
      <c r="H77" s="8"/>
      <c r="I77" s="7">
        <v>0</v>
      </c>
      <c r="J77" s="8"/>
      <c r="K77" s="7">
        <v>0</v>
      </c>
      <c r="L77" s="8"/>
      <c r="M77" s="7">
        <v>0</v>
      </c>
      <c r="N77" s="8"/>
      <c r="O77" s="20">
        <f t="shared" si="2"/>
        <v>0</v>
      </c>
      <c r="P77" s="21">
        <f t="shared" si="3"/>
        <v>0</v>
      </c>
      <c r="Q77" s="22">
        <f t="shared" si="4"/>
        <v>0</v>
      </c>
    </row>
    <row r="78" spans="3:17">
      <c r="C78" s="94" t="s">
        <v>239</v>
      </c>
      <c r="D78" s="92" t="s">
        <v>374</v>
      </c>
      <c r="E78" s="7">
        <v>0</v>
      </c>
      <c r="F78" s="8"/>
      <c r="G78" s="7">
        <v>0</v>
      </c>
      <c r="H78" s="8"/>
      <c r="I78" s="7">
        <v>0</v>
      </c>
      <c r="J78" s="8"/>
      <c r="K78" s="7">
        <v>0</v>
      </c>
      <c r="L78" s="8"/>
      <c r="M78" s="7">
        <v>0</v>
      </c>
      <c r="N78" s="8"/>
      <c r="O78" s="20">
        <f t="shared" si="2"/>
        <v>0</v>
      </c>
      <c r="P78" s="21">
        <f t="shared" si="3"/>
        <v>0</v>
      </c>
      <c r="Q78" s="22">
        <f t="shared" si="4"/>
        <v>0</v>
      </c>
    </row>
    <row r="79" spans="3:17">
      <c r="C79" s="94" t="s">
        <v>241</v>
      </c>
      <c r="D79" s="92" t="s">
        <v>375</v>
      </c>
      <c r="E79" s="7">
        <v>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7">
        <v>0</v>
      </c>
      <c r="N79" s="8"/>
      <c r="O79" s="20">
        <f t="shared" si="2"/>
        <v>0</v>
      </c>
      <c r="P79" s="21">
        <f t="shared" si="3"/>
        <v>0</v>
      </c>
      <c r="Q79" s="22">
        <f t="shared" si="4"/>
        <v>0</v>
      </c>
    </row>
    <row r="80" spans="3:17">
      <c r="C80" s="94" t="s">
        <v>243</v>
      </c>
      <c r="D80" s="92" t="s">
        <v>376</v>
      </c>
      <c r="E80" s="7">
        <v>0</v>
      </c>
      <c r="F80" s="8"/>
      <c r="G80" s="7">
        <v>0</v>
      </c>
      <c r="H80" s="8"/>
      <c r="I80" s="7">
        <v>0</v>
      </c>
      <c r="J80" s="8"/>
      <c r="K80" s="7">
        <v>0</v>
      </c>
      <c r="L80" s="8"/>
      <c r="M80" s="7">
        <v>0</v>
      </c>
      <c r="N80" s="8"/>
      <c r="O80" s="20">
        <f t="shared" si="2"/>
        <v>0</v>
      </c>
      <c r="P80" s="21">
        <f t="shared" si="3"/>
        <v>0</v>
      </c>
      <c r="Q80" s="22">
        <f t="shared" si="4"/>
        <v>0</v>
      </c>
    </row>
    <row r="81" spans="3:17">
      <c r="C81" s="94" t="s">
        <v>245</v>
      </c>
      <c r="D81" s="92" t="s">
        <v>377</v>
      </c>
      <c r="E81" s="7">
        <v>0</v>
      </c>
      <c r="F81" s="8"/>
      <c r="G81" s="7">
        <v>0</v>
      </c>
      <c r="H81" s="8"/>
      <c r="I81" s="7">
        <v>0</v>
      </c>
      <c r="J81" s="8"/>
      <c r="K81" s="7">
        <v>0</v>
      </c>
      <c r="L81" s="8"/>
      <c r="M81" s="7">
        <v>0</v>
      </c>
      <c r="N81" s="8"/>
      <c r="O81" s="20">
        <f t="shared" si="2"/>
        <v>0</v>
      </c>
      <c r="P81" s="21">
        <f t="shared" si="3"/>
        <v>0</v>
      </c>
      <c r="Q81" s="22">
        <f t="shared" si="4"/>
        <v>0</v>
      </c>
    </row>
    <row r="82" spans="3:17">
      <c r="C82" s="94" t="s">
        <v>247</v>
      </c>
      <c r="D82" s="92" t="s">
        <v>378</v>
      </c>
      <c r="E82" s="7">
        <v>0</v>
      </c>
      <c r="F82" s="8"/>
      <c r="G82" s="7">
        <v>0</v>
      </c>
      <c r="H82" s="8"/>
      <c r="I82" s="7">
        <v>0</v>
      </c>
      <c r="J82" s="8"/>
      <c r="K82" s="7">
        <v>0</v>
      </c>
      <c r="L82" s="8"/>
      <c r="M82" s="7">
        <v>0</v>
      </c>
      <c r="N82" s="8"/>
      <c r="O82" s="20">
        <f t="shared" si="2"/>
        <v>0</v>
      </c>
      <c r="P82" s="21">
        <f t="shared" si="3"/>
        <v>0</v>
      </c>
      <c r="Q82" s="22">
        <f t="shared" si="4"/>
        <v>0</v>
      </c>
    </row>
    <row r="83" spans="3:17">
      <c r="C83" s="94" t="s">
        <v>249</v>
      </c>
      <c r="D83" s="92" t="s">
        <v>379</v>
      </c>
      <c r="E83" s="7">
        <v>0</v>
      </c>
      <c r="F83" s="8"/>
      <c r="G83" s="7">
        <v>0</v>
      </c>
      <c r="H83" s="8"/>
      <c r="I83" s="7">
        <v>0</v>
      </c>
      <c r="J83" s="8"/>
      <c r="K83" s="7">
        <v>0</v>
      </c>
      <c r="L83" s="8"/>
      <c r="M83" s="7">
        <v>0</v>
      </c>
      <c r="N83" s="8"/>
      <c r="O83" s="20">
        <f t="shared" si="2"/>
        <v>0</v>
      </c>
      <c r="P83" s="21">
        <f t="shared" si="3"/>
        <v>0</v>
      </c>
      <c r="Q83" s="22">
        <f t="shared" si="4"/>
        <v>0</v>
      </c>
    </row>
    <row r="84" spans="3:17">
      <c r="C84" s="94" t="s">
        <v>251</v>
      </c>
      <c r="D84" s="92" t="s">
        <v>380</v>
      </c>
      <c r="E84" s="7">
        <v>0</v>
      </c>
      <c r="F84" s="8"/>
      <c r="G84" s="7">
        <v>0</v>
      </c>
      <c r="H84" s="8"/>
      <c r="I84" s="7">
        <v>0</v>
      </c>
      <c r="J84" s="8"/>
      <c r="K84" s="7">
        <v>0</v>
      </c>
      <c r="L84" s="8"/>
      <c r="M84" s="7">
        <v>0</v>
      </c>
      <c r="N84" s="8"/>
      <c r="O84" s="20">
        <f t="shared" si="2"/>
        <v>0</v>
      </c>
      <c r="P84" s="21">
        <f t="shared" si="3"/>
        <v>0</v>
      </c>
      <c r="Q84" s="22">
        <f t="shared" si="4"/>
        <v>0</v>
      </c>
    </row>
    <row r="85" spans="3:17">
      <c r="C85" s="94" t="s">
        <v>253</v>
      </c>
      <c r="D85" s="92" t="s">
        <v>381</v>
      </c>
      <c r="E85" s="7">
        <v>7000</v>
      </c>
      <c r="F85" s="8"/>
      <c r="G85" s="7">
        <v>960</v>
      </c>
      <c r="H85" s="8"/>
      <c r="I85" s="7">
        <v>0</v>
      </c>
      <c r="J85" s="8"/>
      <c r="K85" s="7">
        <v>0</v>
      </c>
      <c r="L85" s="8"/>
      <c r="M85" s="7">
        <v>0</v>
      </c>
      <c r="N85" s="8"/>
      <c r="O85" s="20">
        <f t="shared" si="2"/>
        <v>7960</v>
      </c>
      <c r="P85" s="21">
        <f t="shared" si="3"/>
        <v>0</v>
      </c>
      <c r="Q85" s="22">
        <f t="shared" si="4"/>
        <v>7960</v>
      </c>
    </row>
    <row r="86" spans="3:17">
      <c r="C86" s="94" t="s">
        <v>257</v>
      </c>
      <c r="D86" s="92" t="s">
        <v>383</v>
      </c>
      <c r="E86" s="7">
        <v>0</v>
      </c>
      <c r="F86" s="8"/>
      <c r="G86" s="7">
        <v>0</v>
      </c>
      <c r="H86" s="8"/>
      <c r="I86" s="7">
        <v>0</v>
      </c>
      <c r="J86" s="8"/>
      <c r="K86" s="7">
        <v>0</v>
      </c>
      <c r="L86" s="8"/>
      <c r="M86" s="7">
        <v>0</v>
      </c>
      <c r="N86" s="8"/>
      <c r="O86" s="20">
        <f t="shared" si="2"/>
        <v>0</v>
      </c>
      <c r="P86" s="21">
        <f t="shared" si="3"/>
        <v>0</v>
      </c>
      <c r="Q86" s="22">
        <f t="shared" si="4"/>
        <v>0</v>
      </c>
    </row>
    <row r="87" spans="3:17">
      <c r="C87" s="94" t="s">
        <v>260</v>
      </c>
      <c r="D87" s="92" t="s">
        <v>384</v>
      </c>
      <c r="E87" s="7">
        <v>0</v>
      </c>
      <c r="F87" s="8"/>
      <c r="G87" s="7">
        <v>0</v>
      </c>
      <c r="H87" s="8"/>
      <c r="I87" s="7">
        <v>0</v>
      </c>
      <c r="J87" s="8"/>
      <c r="K87" s="7">
        <v>0</v>
      </c>
      <c r="L87" s="8"/>
      <c r="M87" s="7">
        <v>0</v>
      </c>
      <c r="N87" s="8"/>
      <c r="O87" s="20">
        <f t="shared" ref="O87:O104" si="5">E87+G87+I87+K87+M87</f>
        <v>0</v>
      </c>
      <c r="P87" s="21">
        <f t="shared" ref="P87:P104" si="6">F87+H87+J87+L87+N87</f>
        <v>0</v>
      </c>
      <c r="Q87" s="22">
        <f t="shared" ref="Q87:Q104" si="7">O87-P87</f>
        <v>0</v>
      </c>
    </row>
    <row r="88" spans="3:17">
      <c r="C88" s="94" t="s">
        <v>262</v>
      </c>
      <c r="D88" s="92" t="s">
        <v>385</v>
      </c>
      <c r="E88" s="7">
        <v>0</v>
      </c>
      <c r="F88" s="8"/>
      <c r="G88" s="7">
        <v>0</v>
      </c>
      <c r="H88" s="8"/>
      <c r="I88" s="7">
        <v>0</v>
      </c>
      <c r="J88" s="8"/>
      <c r="K88" s="7">
        <v>0</v>
      </c>
      <c r="L88" s="8"/>
      <c r="M88" s="7">
        <v>0</v>
      </c>
      <c r="N88" s="8"/>
      <c r="O88" s="20">
        <f t="shared" si="5"/>
        <v>0</v>
      </c>
      <c r="P88" s="21">
        <f t="shared" si="6"/>
        <v>0</v>
      </c>
      <c r="Q88" s="22">
        <f t="shared" si="7"/>
        <v>0</v>
      </c>
    </row>
    <row r="89" spans="3:17">
      <c r="C89" s="94" t="s">
        <v>264</v>
      </c>
      <c r="D89" s="92" t="s">
        <v>386</v>
      </c>
      <c r="E89" s="7">
        <v>0</v>
      </c>
      <c r="F89" s="8"/>
      <c r="G89" s="7">
        <v>0</v>
      </c>
      <c r="H89" s="8"/>
      <c r="I89" s="7">
        <v>0</v>
      </c>
      <c r="J89" s="8"/>
      <c r="K89" s="7">
        <v>0</v>
      </c>
      <c r="L89" s="8"/>
      <c r="M89" s="7">
        <v>0</v>
      </c>
      <c r="N89" s="8"/>
      <c r="O89" s="20">
        <f t="shared" si="5"/>
        <v>0</v>
      </c>
      <c r="P89" s="21">
        <f t="shared" si="6"/>
        <v>0</v>
      </c>
      <c r="Q89" s="22">
        <f t="shared" si="7"/>
        <v>0</v>
      </c>
    </row>
    <row r="90" spans="3:17">
      <c r="C90" s="94" t="s">
        <v>268</v>
      </c>
      <c r="D90" s="92" t="s">
        <v>387</v>
      </c>
      <c r="E90" s="7">
        <v>0</v>
      </c>
      <c r="F90" s="8"/>
      <c r="G90" s="7">
        <v>0</v>
      </c>
      <c r="H90" s="8"/>
      <c r="I90" s="7">
        <v>0</v>
      </c>
      <c r="J90" s="8"/>
      <c r="K90" s="7">
        <v>0</v>
      </c>
      <c r="L90" s="8"/>
      <c r="M90" s="7">
        <v>0</v>
      </c>
      <c r="N90" s="8"/>
      <c r="O90" s="20">
        <f t="shared" si="5"/>
        <v>0</v>
      </c>
      <c r="P90" s="21">
        <f t="shared" si="6"/>
        <v>0</v>
      </c>
      <c r="Q90" s="22">
        <f t="shared" si="7"/>
        <v>0</v>
      </c>
    </row>
    <row r="91" spans="3:17">
      <c r="C91" s="94" t="s">
        <v>266</v>
      </c>
      <c r="D91" s="92" t="s">
        <v>388</v>
      </c>
      <c r="E91" s="7">
        <v>7600</v>
      </c>
      <c r="F91" s="8"/>
      <c r="G91" s="7">
        <v>0</v>
      </c>
      <c r="H91" s="8"/>
      <c r="I91" s="7">
        <v>0</v>
      </c>
      <c r="J91" s="8"/>
      <c r="K91" s="7">
        <v>0</v>
      </c>
      <c r="L91" s="8"/>
      <c r="M91" s="7">
        <v>0</v>
      </c>
      <c r="N91" s="8"/>
      <c r="O91" s="20">
        <f t="shared" si="5"/>
        <v>7600</v>
      </c>
      <c r="P91" s="21">
        <f t="shared" si="6"/>
        <v>0</v>
      </c>
      <c r="Q91" s="22">
        <f t="shared" si="7"/>
        <v>7600</v>
      </c>
    </row>
    <row r="92" spans="3:17">
      <c r="C92" s="94" t="s">
        <v>272</v>
      </c>
      <c r="D92" s="92" t="s">
        <v>389</v>
      </c>
      <c r="E92" s="7">
        <v>0</v>
      </c>
      <c r="F92" s="8"/>
      <c r="G92" s="7">
        <v>0</v>
      </c>
      <c r="H92" s="8"/>
      <c r="I92" s="7">
        <v>0</v>
      </c>
      <c r="J92" s="8"/>
      <c r="K92" s="7">
        <v>0</v>
      </c>
      <c r="L92" s="8"/>
      <c r="M92" s="7">
        <v>0</v>
      </c>
      <c r="N92" s="8"/>
      <c r="O92" s="20">
        <f t="shared" si="5"/>
        <v>0</v>
      </c>
      <c r="P92" s="21">
        <f t="shared" si="6"/>
        <v>0</v>
      </c>
      <c r="Q92" s="22">
        <f t="shared" si="7"/>
        <v>0</v>
      </c>
    </row>
    <row r="93" spans="3:17">
      <c r="C93" s="94" t="s">
        <v>274</v>
      </c>
      <c r="D93" s="92" t="s">
        <v>390</v>
      </c>
      <c r="E93" s="7">
        <v>0</v>
      </c>
      <c r="F93" s="8"/>
      <c r="G93" s="7">
        <v>0</v>
      </c>
      <c r="H93" s="8"/>
      <c r="I93" s="7">
        <v>0</v>
      </c>
      <c r="J93" s="8"/>
      <c r="K93" s="7">
        <v>0</v>
      </c>
      <c r="L93" s="8"/>
      <c r="M93" s="7">
        <v>0</v>
      </c>
      <c r="N93" s="8"/>
      <c r="O93" s="20">
        <f t="shared" si="5"/>
        <v>0</v>
      </c>
      <c r="P93" s="21">
        <f t="shared" si="6"/>
        <v>0</v>
      </c>
      <c r="Q93" s="22">
        <f t="shared" si="7"/>
        <v>0</v>
      </c>
    </row>
    <row r="94" spans="3:17">
      <c r="C94" s="94" t="s">
        <v>276</v>
      </c>
      <c r="D94" s="92" t="s">
        <v>391</v>
      </c>
      <c r="E94" s="7">
        <v>0</v>
      </c>
      <c r="F94" s="8"/>
      <c r="G94" s="7">
        <v>0</v>
      </c>
      <c r="H94" s="8"/>
      <c r="I94" s="7">
        <v>0</v>
      </c>
      <c r="J94" s="8"/>
      <c r="K94" s="7">
        <v>0</v>
      </c>
      <c r="L94" s="8"/>
      <c r="M94" s="7">
        <v>0</v>
      </c>
      <c r="N94" s="8"/>
      <c r="O94" s="20">
        <f t="shared" si="5"/>
        <v>0</v>
      </c>
      <c r="P94" s="21">
        <f t="shared" si="6"/>
        <v>0</v>
      </c>
      <c r="Q94" s="22">
        <f t="shared" si="7"/>
        <v>0</v>
      </c>
    </row>
    <row r="95" spans="3:17">
      <c r="C95" s="94" t="s">
        <v>278</v>
      </c>
      <c r="D95" s="92" t="s">
        <v>392</v>
      </c>
      <c r="E95" s="7">
        <v>0</v>
      </c>
      <c r="F95" s="8"/>
      <c r="G95" s="7">
        <v>0</v>
      </c>
      <c r="H95" s="8"/>
      <c r="I95" s="7">
        <v>0</v>
      </c>
      <c r="J95" s="8"/>
      <c r="K95" s="7">
        <v>0</v>
      </c>
      <c r="L95" s="8"/>
      <c r="M95" s="7">
        <v>0</v>
      </c>
      <c r="N95" s="8"/>
      <c r="O95" s="20">
        <f t="shared" si="5"/>
        <v>0</v>
      </c>
      <c r="P95" s="21">
        <f t="shared" si="6"/>
        <v>0</v>
      </c>
      <c r="Q95" s="22">
        <f t="shared" si="7"/>
        <v>0</v>
      </c>
    </row>
    <row r="96" spans="3:17">
      <c r="C96" s="94" t="s">
        <v>280</v>
      </c>
      <c r="D96" s="92" t="s">
        <v>393</v>
      </c>
      <c r="E96" s="7">
        <v>0</v>
      </c>
      <c r="F96" s="8"/>
      <c r="G96" s="7">
        <v>0</v>
      </c>
      <c r="H96" s="8"/>
      <c r="I96" s="7">
        <v>0</v>
      </c>
      <c r="J96" s="8"/>
      <c r="K96" s="7">
        <v>0</v>
      </c>
      <c r="L96" s="8"/>
      <c r="M96" s="7">
        <v>0</v>
      </c>
      <c r="N96" s="8"/>
      <c r="O96" s="20">
        <f t="shared" si="5"/>
        <v>0</v>
      </c>
      <c r="P96" s="21">
        <f t="shared" si="6"/>
        <v>0</v>
      </c>
      <c r="Q96" s="22">
        <f t="shared" si="7"/>
        <v>0</v>
      </c>
    </row>
    <row r="97" spans="3:17">
      <c r="C97" s="94" t="s">
        <v>282</v>
      </c>
      <c r="D97" s="92" t="s">
        <v>394</v>
      </c>
      <c r="E97" s="7">
        <v>0</v>
      </c>
      <c r="F97" s="8"/>
      <c r="G97" s="7">
        <v>0</v>
      </c>
      <c r="H97" s="8"/>
      <c r="I97" s="7">
        <v>0</v>
      </c>
      <c r="J97" s="8"/>
      <c r="K97" s="7">
        <v>0</v>
      </c>
      <c r="L97" s="8"/>
      <c r="M97" s="7">
        <v>0</v>
      </c>
      <c r="N97" s="8"/>
      <c r="O97" s="20">
        <f t="shared" si="5"/>
        <v>0</v>
      </c>
      <c r="P97" s="21">
        <f t="shared" si="6"/>
        <v>0</v>
      </c>
      <c r="Q97" s="22">
        <f t="shared" si="7"/>
        <v>0</v>
      </c>
    </row>
    <row r="98" spans="3:17">
      <c r="C98" s="94" t="s">
        <v>284</v>
      </c>
      <c r="D98" s="92" t="s">
        <v>395</v>
      </c>
      <c r="E98" s="7">
        <v>0</v>
      </c>
      <c r="F98" s="8"/>
      <c r="G98" s="7">
        <v>0</v>
      </c>
      <c r="H98" s="8"/>
      <c r="I98" s="7">
        <v>0</v>
      </c>
      <c r="J98" s="8"/>
      <c r="K98" s="7">
        <v>0</v>
      </c>
      <c r="L98" s="8"/>
      <c r="M98" s="7">
        <v>0</v>
      </c>
      <c r="N98" s="8"/>
      <c r="O98" s="20">
        <f t="shared" si="5"/>
        <v>0</v>
      </c>
      <c r="P98" s="21">
        <f t="shared" si="6"/>
        <v>0</v>
      </c>
      <c r="Q98" s="22">
        <f t="shared" si="7"/>
        <v>0</v>
      </c>
    </row>
    <row r="99" spans="3:17">
      <c r="C99" s="94" t="s">
        <v>286</v>
      </c>
      <c r="D99" s="92" t="s">
        <v>396</v>
      </c>
      <c r="E99" s="7">
        <v>0</v>
      </c>
      <c r="F99" s="8"/>
      <c r="G99" s="7">
        <v>0</v>
      </c>
      <c r="H99" s="8"/>
      <c r="I99" s="7">
        <v>0</v>
      </c>
      <c r="J99" s="8"/>
      <c r="K99" s="7">
        <v>0</v>
      </c>
      <c r="L99" s="8"/>
      <c r="M99" s="7">
        <v>0</v>
      </c>
      <c r="N99" s="8"/>
      <c r="O99" s="20">
        <f t="shared" si="5"/>
        <v>0</v>
      </c>
      <c r="P99" s="21">
        <f t="shared" si="6"/>
        <v>0</v>
      </c>
      <c r="Q99" s="22">
        <f t="shared" si="7"/>
        <v>0</v>
      </c>
    </row>
    <row r="100" spans="3:17">
      <c r="C100" s="94" t="s">
        <v>288</v>
      </c>
      <c r="D100" s="92" t="s">
        <v>397</v>
      </c>
      <c r="E100" s="7">
        <v>0</v>
      </c>
      <c r="F100" s="8"/>
      <c r="G100" s="7">
        <v>0</v>
      </c>
      <c r="H100" s="8"/>
      <c r="I100" s="7">
        <v>0</v>
      </c>
      <c r="J100" s="8"/>
      <c r="K100" s="7">
        <v>0</v>
      </c>
      <c r="L100" s="8"/>
      <c r="M100" s="7">
        <v>0</v>
      </c>
      <c r="N100" s="8"/>
      <c r="O100" s="20">
        <f t="shared" si="5"/>
        <v>0</v>
      </c>
      <c r="P100" s="21">
        <f t="shared" si="6"/>
        <v>0</v>
      </c>
      <c r="Q100" s="22">
        <f t="shared" si="7"/>
        <v>0</v>
      </c>
    </row>
    <row r="101" spans="3:17">
      <c r="C101" s="94" t="s">
        <v>290</v>
      </c>
      <c r="D101" s="92" t="s">
        <v>398</v>
      </c>
      <c r="E101" s="7">
        <v>0</v>
      </c>
      <c r="F101" s="8"/>
      <c r="G101" s="7">
        <v>0</v>
      </c>
      <c r="H101" s="8"/>
      <c r="I101" s="7">
        <v>0</v>
      </c>
      <c r="J101" s="8"/>
      <c r="K101" s="7">
        <v>0</v>
      </c>
      <c r="L101" s="8"/>
      <c r="M101" s="7">
        <v>0</v>
      </c>
      <c r="N101" s="8"/>
      <c r="O101" s="20">
        <f t="shared" si="5"/>
        <v>0</v>
      </c>
      <c r="P101" s="21">
        <f t="shared" si="6"/>
        <v>0</v>
      </c>
      <c r="Q101" s="22">
        <f t="shared" si="7"/>
        <v>0</v>
      </c>
    </row>
    <row r="102" spans="3:17">
      <c r="C102" s="94" t="s">
        <v>292</v>
      </c>
      <c r="D102" s="92" t="s">
        <v>399</v>
      </c>
      <c r="E102" s="7">
        <v>0</v>
      </c>
      <c r="F102" s="8"/>
      <c r="G102" s="7">
        <v>0</v>
      </c>
      <c r="H102" s="8"/>
      <c r="I102" s="7">
        <v>0</v>
      </c>
      <c r="J102" s="8"/>
      <c r="K102" s="7">
        <v>0</v>
      </c>
      <c r="L102" s="8"/>
      <c r="M102" s="7">
        <v>0</v>
      </c>
      <c r="N102" s="8"/>
      <c r="O102" s="20">
        <f t="shared" si="5"/>
        <v>0</v>
      </c>
      <c r="P102" s="21">
        <f t="shared" si="6"/>
        <v>0</v>
      </c>
      <c r="Q102" s="22">
        <f t="shared" si="7"/>
        <v>0</v>
      </c>
    </row>
    <row r="103" spans="3:17">
      <c r="C103" s="94" t="s">
        <v>103</v>
      </c>
      <c r="D103" s="92" t="s">
        <v>316</v>
      </c>
      <c r="E103" s="7">
        <v>5948</v>
      </c>
      <c r="F103" s="8"/>
      <c r="G103" s="7">
        <v>0</v>
      </c>
      <c r="H103" s="8"/>
      <c r="I103" s="7">
        <v>0</v>
      </c>
      <c r="J103" s="8"/>
      <c r="K103" s="7">
        <v>13937</v>
      </c>
      <c r="L103" s="8"/>
      <c r="M103" s="7">
        <v>0</v>
      </c>
      <c r="N103" s="8"/>
      <c r="O103" s="20">
        <f t="shared" si="5"/>
        <v>19885</v>
      </c>
      <c r="P103" s="21">
        <f t="shared" si="6"/>
        <v>0</v>
      </c>
      <c r="Q103" s="22">
        <f t="shared" si="7"/>
        <v>19885</v>
      </c>
    </row>
    <row r="104" spans="3:17">
      <c r="C104" s="94" t="s">
        <v>424</v>
      </c>
      <c r="D104" s="82" t="s">
        <v>425</v>
      </c>
      <c r="E104" s="7">
        <v>0</v>
      </c>
      <c r="F104" s="8"/>
      <c r="G104" s="7">
        <v>0</v>
      </c>
      <c r="H104" s="8"/>
      <c r="I104" s="7">
        <v>0</v>
      </c>
      <c r="J104" s="8"/>
      <c r="K104" s="7">
        <v>0</v>
      </c>
      <c r="L104" s="8"/>
      <c r="M104" s="7">
        <v>0</v>
      </c>
      <c r="N104" s="8"/>
      <c r="O104" s="20">
        <f t="shared" si="5"/>
        <v>0</v>
      </c>
      <c r="P104" s="21">
        <f t="shared" si="6"/>
        <v>0</v>
      </c>
      <c r="Q104" s="22">
        <f t="shared" si="7"/>
        <v>0</v>
      </c>
    </row>
    <row r="105" spans="3:17">
      <c r="C105" s="46" t="s">
        <v>426</v>
      </c>
      <c r="D105" s="46"/>
      <c r="E105" s="162">
        <f t="shared" ref="E105:P105" si="8">SUM(E22:E104)</f>
        <v>283564</v>
      </c>
      <c r="F105" s="162">
        <f t="shared" si="8"/>
        <v>0</v>
      </c>
      <c r="G105" s="162">
        <f t="shared" si="8"/>
        <v>1200</v>
      </c>
      <c r="H105" s="162">
        <f t="shared" si="8"/>
        <v>0</v>
      </c>
      <c r="I105" s="162">
        <f t="shared" si="8"/>
        <v>10000.000000000002</v>
      </c>
      <c r="J105" s="162">
        <f t="shared" si="8"/>
        <v>0</v>
      </c>
      <c r="K105" s="162">
        <f t="shared" si="8"/>
        <v>13937</v>
      </c>
      <c r="L105" s="162">
        <f t="shared" si="8"/>
        <v>0</v>
      </c>
      <c r="M105" s="162">
        <f>SUM(M22:M104)</f>
        <v>13995.499999999998</v>
      </c>
      <c r="N105" s="162">
        <f>SUM(N22:N104)</f>
        <v>0</v>
      </c>
      <c r="O105" s="219">
        <f t="shared" si="8"/>
        <v>322696.5</v>
      </c>
      <c r="P105" s="221">
        <f t="shared" si="8"/>
        <v>0</v>
      </c>
      <c r="Q105" s="223">
        <f>O105-P105</f>
        <v>322696.5</v>
      </c>
    </row>
    <row r="106" spans="3:17" ht="15.75" thickBot="1">
      <c r="C106" s="47"/>
      <c r="D106" s="47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220"/>
      <c r="P106" s="222"/>
      <c r="Q106" s="224"/>
    </row>
    <row r="107" spans="3:17" ht="15.75" thickTop="1"/>
    <row r="111" spans="3:17" ht="15.75" thickBot="1">
      <c r="C111" s="107" t="s">
        <v>439</v>
      </c>
      <c r="D111" s="107"/>
      <c r="E111" s="107"/>
      <c r="F111" s="107"/>
      <c r="G111" s="107"/>
      <c r="H111" s="107"/>
      <c r="I111" s="107"/>
      <c r="J111" s="107"/>
      <c r="K111" s="107"/>
      <c r="L111" s="108"/>
      <c r="M111" s="107"/>
      <c r="N111" s="108"/>
      <c r="O111" s="124" t="s">
        <v>440</v>
      </c>
      <c r="P111" s="111">
        <f>L111</f>
        <v>0</v>
      </c>
    </row>
    <row r="112" spans="3:17" ht="15.75" thickTop="1"/>
    <row r="115" spans="3:16">
      <c r="C115" s="44" t="s">
        <v>427</v>
      </c>
      <c r="D115" s="44"/>
      <c r="E115" s="42">
        <f t="shared" ref="E115:O115" si="9">E16-E105</f>
        <v>0</v>
      </c>
      <c r="F115" s="42">
        <f t="shared" si="9"/>
        <v>0</v>
      </c>
      <c r="G115" s="42">
        <f t="shared" si="9"/>
        <v>0</v>
      </c>
      <c r="H115" s="42">
        <f t="shared" si="9"/>
        <v>0</v>
      </c>
      <c r="I115" s="42">
        <f t="shared" si="9"/>
        <v>0</v>
      </c>
      <c r="J115" s="42">
        <f t="shared" si="9"/>
        <v>0</v>
      </c>
      <c r="K115" s="42">
        <f t="shared" si="9"/>
        <v>0</v>
      </c>
      <c r="L115" s="42">
        <f>L16-L105+L111</f>
        <v>0</v>
      </c>
      <c r="M115" s="122">
        <f>M16-M105</f>
        <v>0</v>
      </c>
      <c r="N115" s="122">
        <f>N16-N105+N111</f>
        <v>0</v>
      </c>
      <c r="O115" s="50">
        <f t="shared" si="9"/>
        <v>0</v>
      </c>
      <c r="P115" s="48">
        <f>F105+H105+J105+L105+N105</f>
        <v>0</v>
      </c>
    </row>
    <row r="116" spans="3:16" ht="15.75" thickBot="1">
      <c r="C116" s="45"/>
      <c r="D116" s="45"/>
      <c r="E116" s="43"/>
      <c r="F116" s="43"/>
      <c r="G116" s="43"/>
      <c r="H116" s="43"/>
      <c r="I116" s="43"/>
      <c r="J116" s="43"/>
      <c r="K116" s="43"/>
      <c r="L116" s="43"/>
      <c r="M116" s="123"/>
      <c r="N116" s="123"/>
      <c r="O116" s="14"/>
      <c r="P116" s="49"/>
    </row>
    <row r="117" spans="3:16" ht="15.75" thickTop="1"/>
  </sheetData>
  <mergeCells count="54">
    <mergeCell ref="K6:L7"/>
    <mergeCell ref="K8:L9"/>
    <mergeCell ref="K10:K11"/>
    <mergeCell ref="L10:L11"/>
    <mergeCell ref="K16:K17"/>
    <mergeCell ref="L16:L17"/>
    <mergeCell ref="O10:O11"/>
    <mergeCell ref="P10:P11"/>
    <mergeCell ref="Q10:Q11"/>
    <mergeCell ref="O105:O106"/>
    <mergeCell ref="P105:P106"/>
    <mergeCell ref="Q105:Q106"/>
    <mergeCell ref="P16:P17"/>
    <mergeCell ref="Q16:Q17"/>
    <mergeCell ref="O16:O17"/>
    <mergeCell ref="K105:K106"/>
    <mergeCell ref="L105:L106"/>
    <mergeCell ref="B2:Q5"/>
    <mergeCell ref="G10:G11"/>
    <mergeCell ref="H10:H11"/>
    <mergeCell ref="G6:H7"/>
    <mergeCell ref="G8:H9"/>
    <mergeCell ref="C6:D7"/>
    <mergeCell ref="E6:F7"/>
    <mergeCell ref="O6:Q9"/>
    <mergeCell ref="C8:D9"/>
    <mergeCell ref="E16:E17"/>
    <mergeCell ref="I6:J7"/>
    <mergeCell ref="I8:J9"/>
    <mergeCell ref="I10:I11"/>
    <mergeCell ref="J10:J11"/>
    <mergeCell ref="J105:J106"/>
    <mergeCell ref="C16:D17"/>
    <mergeCell ref="I16:I17"/>
    <mergeCell ref="J16:J17"/>
    <mergeCell ref="E8:F9"/>
    <mergeCell ref="E10:E11"/>
    <mergeCell ref="F10:F11"/>
    <mergeCell ref="F16:F17"/>
    <mergeCell ref="G16:G17"/>
    <mergeCell ref="H16:H17"/>
    <mergeCell ref="E105:E106"/>
    <mergeCell ref="G105:G106"/>
    <mergeCell ref="I105:I106"/>
    <mergeCell ref="F105:F106"/>
    <mergeCell ref="H105:H106"/>
    <mergeCell ref="M105:M106"/>
    <mergeCell ref="N105:N106"/>
    <mergeCell ref="M6:N7"/>
    <mergeCell ref="M8:N9"/>
    <mergeCell ref="M10:M11"/>
    <mergeCell ref="N10:N11"/>
    <mergeCell ref="M16:M17"/>
    <mergeCell ref="N16:N17"/>
  </mergeCells>
  <phoneticPr fontId="17" type="noConversion"/>
  <conditionalFormatting sqref="F22:F104 H22:H104 J22:J104 L22:L104">
    <cfRule type="expression" dxfId="25" priority="6">
      <formula>F22&gt;E22</formula>
    </cfRule>
  </conditionalFormatting>
  <conditionalFormatting sqref="N22:N104">
    <cfRule type="expression" dxfId="24" priority="1">
      <formula>N22&gt;M22</formula>
    </cfRule>
  </conditionalFormatting>
  <pageMargins left="0.7" right="0.7" top="0.75" bottom="0.75" header="0.3" footer="0.3"/>
  <pageSetup scale="83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5929-16D2-4291-83BA-DF96EA628C67}">
  <sheetPr codeName="Sheet8">
    <tabColor theme="9" tint="0.79998168889431442"/>
    <pageSetUpPr fitToPage="1"/>
  </sheetPr>
  <dimension ref="A1:AE126"/>
  <sheetViews>
    <sheetView workbookViewId="0">
      <pane xSplit="4" ySplit="12" topLeftCell="Q113" activePane="bottomRight" state="frozen"/>
      <selection pane="bottomRight" activeCell="W73" sqref="W73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33" customWidth="1"/>
    <col min="5" max="5" width="12.7109375" bestFit="1" customWidth="1"/>
    <col min="6" max="6" width="13" bestFit="1" customWidth="1"/>
    <col min="7" max="7" width="11.5703125" bestFit="1" customWidth="1"/>
    <col min="8" max="8" width="10.7109375" bestFit="1" customWidth="1"/>
    <col min="9" max="9" width="11.5703125" bestFit="1" customWidth="1"/>
    <col min="10" max="10" width="9.85546875" bestFit="1" customWidth="1"/>
    <col min="11" max="12" width="10.85546875" bestFit="1" customWidth="1"/>
    <col min="13" max="15" width="9.85546875" bestFit="1" customWidth="1"/>
    <col min="16" max="16" width="10.42578125" bestFit="1" customWidth="1"/>
    <col min="17" max="18" width="10.85546875" bestFit="1" customWidth="1"/>
    <col min="19" max="20" width="10.85546875" hidden="1" customWidth="1"/>
    <col min="21" max="21" width="12.85546875" customWidth="1"/>
    <col min="22" max="22" width="10.85546875" bestFit="1" customWidth="1"/>
    <col min="23" max="23" width="12.28515625" customWidth="1"/>
    <col min="24" max="24" width="11.5703125" bestFit="1" customWidth="1"/>
    <col min="25" max="25" width="11.42578125" bestFit="1" customWidth="1"/>
    <col min="26" max="26" width="11.5703125" bestFit="1" customWidth="1"/>
    <col min="27" max="28" width="10.85546875" customWidth="1"/>
    <col min="29" max="29" width="14.5703125" bestFit="1" customWidth="1"/>
    <col min="30" max="30" width="11.7109375" bestFit="1" customWidth="1"/>
    <col min="31" max="31" width="12.42578125" customWidth="1"/>
  </cols>
  <sheetData>
    <row r="1" spans="1:31" s="3" customFormat="1"/>
    <row r="2" spans="1:31" s="2" customFormat="1" ht="15.75" customHeight="1">
      <c r="A2" s="3"/>
      <c r="B2" s="186" t="s">
        <v>441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s="2" customFormat="1" ht="16.149999999999999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s="2" customFormat="1" ht="16.149999999999999" customHeight="1" thickBo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31">
      <c r="C6" s="172" t="s">
        <v>405</v>
      </c>
      <c r="D6" s="205"/>
      <c r="E6" s="173" t="s">
        <v>442</v>
      </c>
      <c r="F6" s="174"/>
      <c r="G6" s="173" t="s">
        <v>443</v>
      </c>
      <c r="H6" s="174"/>
      <c r="I6" s="173" t="s">
        <v>444</v>
      </c>
      <c r="J6" s="174"/>
      <c r="K6" s="173" t="s">
        <v>445</v>
      </c>
      <c r="L6" s="174"/>
      <c r="M6" s="173" t="s">
        <v>446</v>
      </c>
      <c r="N6" s="174"/>
      <c r="O6" s="173" t="s">
        <v>447</v>
      </c>
      <c r="P6" s="174"/>
      <c r="Q6" s="173" t="s">
        <v>448</v>
      </c>
      <c r="R6" s="174"/>
      <c r="S6" s="231" t="s">
        <v>449</v>
      </c>
      <c r="T6" s="232"/>
      <c r="U6" s="173" t="s">
        <v>450</v>
      </c>
      <c r="V6" s="174"/>
      <c r="W6" s="173" t="s">
        <v>451</v>
      </c>
      <c r="X6" s="174"/>
      <c r="Y6" s="173" t="s">
        <v>452</v>
      </c>
      <c r="Z6" s="174"/>
      <c r="AA6" s="173" t="s">
        <v>453</v>
      </c>
      <c r="AB6" s="174"/>
      <c r="AC6" s="206" t="s">
        <v>410</v>
      </c>
      <c r="AD6" s="207"/>
      <c r="AE6" s="208"/>
    </row>
    <row r="7" spans="1:31">
      <c r="C7" s="172"/>
      <c r="D7" s="205"/>
      <c r="E7" s="175"/>
      <c r="F7" s="176"/>
      <c r="G7" s="175"/>
      <c r="H7" s="176"/>
      <c r="I7" s="175"/>
      <c r="J7" s="176"/>
      <c r="K7" s="175"/>
      <c r="L7" s="176"/>
      <c r="M7" s="175"/>
      <c r="N7" s="176"/>
      <c r="O7" s="175"/>
      <c r="P7" s="176"/>
      <c r="Q7" s="175"/>
      <c r="R7" s="176"/>
      <c r="S7" s="233"/>
      <c r="T7" s="234"/>
      <c r="U7" s="175"/>
      <c r="V7" s="176"/>
      <c r="W7" s="175"/>
      <c r="X7" s="176"/>
      <c r="Y7" s="175"/>
      <c r="Z7" s="176"/>
      <c r="AA7" s="175"/>
      <c r="AB7" s="176"/>
      <c r="AC7" s="209"/>
      <c r="AD7" s="186"/>
      <c r="AE7" s="210"/>
    </row>
    <row r="8" spans="1:31" ht="15.6" customHeight="1">
      <c r="C8" s="183" t="s">
        <v>411</v>
      </c>
      <c r="D8" s="212"/>
      <c r="E8" s="184" t="s">
        <v>454</v>
      </c>
      <c r="F8" s="185"/>
      <c r="G8" s="184" t="s">
        <v>455</v>
      </c>
      <c r="H8" s="185"/>
      <c r="I8" s="184" t="s">
        <v>456</v>
      </c>
      <c r="J8" s="185"/>
      <c r="K8" s="184" t="s">
        <v>457</v>
      </c>
      <c r="L8" s="185"/>
      <c r="M8" s="184" t="s">
        <v>457</v>
      </c>
      <c r="N8" s="185"/>
      <c r="O8" s="184" t="s">
        <v>458</v>
      </c>
      <c r="P8" s="185"/>
      <c r="Q8" s="184" t="s">
        <v>459</v>
      </c>
      <c r="R8" s="185"/>
      <c r="S8" s="184" t="s">
        <v>457</v>
      </c>
      <c r="T8" s="185"/>
      <c r="U8" s="184" t="s">
        <v>457</v>
      </c>
      <c r="V8" s="185"/>
      <c r="W8" s="184" t="s">
        <v>456</v>
      </c>
      <c r="X8" s="185"/>
      <c r="Y8" s="184" t="s">
        <v>456</v>
      </c>
      <c r="Z8" s="185"/>
      <c r="AA8" s="184" t="s">
        <v>460</v>
      </c>
      <c r="AB8" s="185"/>
      <c r="AC8" s="209"/>
      <c r="AD8" s="186"/>
      <c r="AE8" s="210"/>
    </row>
    <row r="9" spans="1:31" ht="15.6" customHeight="1" thickBot="1">
      <c r="C9" s="183"/>
      <c r="D9" s="212"/>
      <c r="E9" s="184"/>
      <c r="F9" s="185"/>
      <c r="G9" s="184"/>
      <c r="H9" s="185"/>
      <c r="I9" s="184"/>
      <c r="J9" s="185"/>
      <c r="K9" s="184"/>
      <c r="L9" s="185"/>
      <c r="M9" s="184"/>
      <c r="N9" s="185"/>
      <c r="O9" s="184"/>
      <c r="P9" s="185"/>
      <c r="Q9" s="184"/>
      <c r="R9" s="185"/>
      <c r="S9" s="184"/>
      <c r="T9" s="185"/>
      <c r="U9" s="184"/>
      <c r="V9" s="185"/>
      <c r="W9" s="184"/>
      <c r="X9" s="185"/>
      <c r="Y9" s="184"/>
      <c r="Z9" s="185"/>
      <c r="AA9" s="184"/>
      <c r="AB9" s="185"/>
      <c r="AC9" s="211"/>
      <c r="AD9" s="181"/>
      <c r="AE9" s="182"/>
    </row>
    <row r="10" spans="1:31" ht="15.75" thickTop="1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166" t="s">
        <v>417</v>
      </c>
      <c r="K10" s="164" t="s">
        <v>416</v>
      </c>
      <c r="L10" s="166" t="s">
        <v>417</v>
      </c>
      <c r="M10" s="164" t="s">
        <v>416</v>
      </c>
      <c r="N10" s="166" t="s">
        <v>417</v>
      </c>
      <c r="O10" s="164" t="s">
        <v>416</v>
      </c>
      <c r="P10" s="166" t="s">
        <v>417</v>
      </c>
      <c r="Q10" s="164" t="s">
        <v>416</v>
      </c>
      <c r="R10" s="166" t="s">
        <v>417</v>
      </c>
      <c r="S10" s="235" t="s">
        <v>416</v>
      </c>
      <c r="T10" s="236" t="s">
        <v>417</v>
      </c>
      <c r="U10" s="164" t="s">
        <v>416</v>
      </c>
      <c r="V10" s="166" t="s">
        <v>417</v>
      </c>
      <c r="W10" s="164" t="s">
        <v>416</v>
      </c>
      <c r="X10" s="166" t="s">
        <v>417</v>
      </c>
      <c r="Y10" s="164" t="s">
        <v>416</v>
      </c>
      <c r="Z10" s="166" t="s">
        <v>417</v>
      </c>
      <c r="AA10" s="164" t="s">
        <v>416</v>
      </c>
      <c r="AB10" s="166" t="s">
        <v>417</v>
      </c>
      <c r="AC10" s="213" t="s">
        <v>418</v>
      </c>
      <c r="AD10" s="215" t="s">
        <v>302</v>
      </c>
      <c r="AE10" s="217" t="s">
        <v>303</v>
      </c>
    </row>
    <row r="11" spans="1:31" ht="15.6" customHeight="1">
      <c r="E11" s="164"/>
      <c r="F11" s="166"/>
      <c r="G11" s="164"/>
      <c r="H11" s="166"/>
      <c r="I11" s="164"/>
      <c r="J11" s="166"/>
      <c r="K11" s="164"/>
      <c r="L11" s="166"/>
      <c r="M11" s="164"/>
      <c r="N11" s="166"/>
      <c r="O11" s="164"/>
      <c r="P11" s="166"/>
      <c r="Q11" s="164"/>
      <c r="R11" s="166"/>
      <c r="S11" s="235"/>
      <c r="T11" s="236"/>
      <c r="U11" s="164"/>
      <c r="V11" s="166"/>
      <c r="W11" s="164"/>
      <c r="X11" s="166"/>
      <c r="Y11" s="164"/>
      <c r="Z11" s="166"/>
      <c r="AA11" s="164"/>
      <c r="AB11" s="166"/>
      <c r="AC11" s="214"/>
      <c r="AD11" s="216"/>
      <c r="AE11" s="218"/>
    </row>
    <row r="12" spans="1:31" ht="28.15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</row>
    <row r="13" spans="1:31">
      <c r="C13" s="28" t="s">
        <v>437</v>
      </c>
      <c r="D13" s="82" t="s">
        <v>304</v>
      </c>
      <c r="E13" s="7">
        <v>344969</v>
      </c>
      <c r="F13" s="8"/>
      <c r="G13" s="7">
        <v>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0</v>
      </c>
      <c r="P13" s="8"/>
      <c r="Q13" s="7">
        <v>0</v>
      </c>
      <c r="R13" s="8"/>
      <c r="S13" s="7">
        <v>0</v>
      </c>
      <c r="T13" s="8"/>
      <c r="U13" s="7">
        <v>0</v>
      </c>
      <c r="V13" s="8"/>
      <c r="W13" s="7">
        <v>0</v>
      </c>
      <c r="X13" s="8"/>
      <c r="Y13" s="7">
        <v>0</v>
      </c>
      <c r="Z13" s="8"/>
      <c r="AA13" s="7">
        <v>0</v>
      </c>
      <c r="AB13" s="8"/>
      <c r="AC13" s="20">
        <f>E13+G13+I13+K13+M13+O13+Q13+S13+U13+W13+Y13+AA13</f>
        <v>344969</v>
      </c>
      <c r="AD13" s="21">
        <f>F13+H13+J13+L13+N13+P13+R13+T13+V13+X13+Z13+AB13</f>
        <v>0</v>
      </c>
      <c r="AE13" s="22">
        <f>AC13-AD13</f>
        <v>344969</v>
      </c>
    </row>
    <row r="14" spans="1:31">
      <c r="C14" s="28" t="s">
        <v>461</v>
      </c>
      <c r="D14" s="82" t="s">
        <v>305</v>
      </c>
      <c r="E14" s="7">
        <v>0</v>
      </c>
      <c r="F14" s="8"/>
      <c r="G14" s="7">
        <v>24433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0</v>
      </c>
      <c r="P14" s="8"/>
      <c r="Q14" s="7">
        <v>0</v>
      </c>
      <c r="R14" s="8"/>
      <c r="S14" s="7">
        <v>0</v>
      </c>
      <c r="T14" s="8"/>
      <c r="U14" s="7">
        <v>0</v>
      </c>
      <c r="V14" s="8"/>
      <c r="W14" s="7">
        <v>0</v>
      </c>
      <c r="X14" s="8"/>
      <c r="Y14" s="7">
        <v>0</v>
      </c>
      <c r="Z14" s="8"/>
      <c r="AA14" s="7">
        <v>0</v>
      </c>
      <c r="AB14" s="8"/>
      <c r="AC14" s="20">
        <f t="shared" ref="AC14:AC24" si="0">E14+G14+I14+K14+M14+O14+Q14+S14+U14+W14+Y14+AA14</f>
        <v>24433</v>
      </c>
      <c r="AD14" s="21">
        <f t="shared" ref="AD14:AD24" si="1">F14+H14+J14+L14+N14+P14+R14+T14+V14+X14+Z14+AB14</f>
        <v>0</v>
      </c>
      <c r="AE14" s="22">
        <f t="shared" ref="AE14:AE24" si="2">AC14-AD14</f>
        <v>24433</v>
      </c>
    </row>
    <row r="15" spans="1:31">
      <c r="C15" s="28" t="s">
        <v>419</v>
      </c>
      <c r="D15" s="82" t="s">
        <v>306</v>
      </c>
      <c r="E15" s="7">
        <v>0</v>
      </c>
      <c r="F15" s="8"/>
      <c r="G15" s="7">
        <v>0</v>
      </c>
      <c r="H15" s="8"/>
      <c r="I15" s="7">
        <v>0</v>
      </c>
      <c r="J15" s="8"/>
      <c r="K15" s="7">
        <v>0</v>
      </c>
      <c r="L15" s="8"/>
      <c r="M15" s="7">
        <v>0</v>
      </c>
      <c r="N15" s="8"/>
      <c r="O15" s="7">
        <v>0</v>
      </c>
      <c r="P15" s="8"/>
      <c r="Q15" s="7">
        <v>0</v>
      </c>
      <c r="R15" s="8"/>
      <c r="S15" s="7">
        <v>0</v>
      </c>
      <c r="T15" s="8"/>
      <c r="U15" s="7">
        <v>0</v>
      </c>
      <c r="V15" s="8"/>
      <c r="W15" s="7">
        <v>22000</v>
      </c>
      <c r="X15" s="8"/>
      <c r="Y15" s="7">
        <v>0</v>
      </c>
      <c r="Z15" s="8"/>
      <c r="AA15" s="7">
        <v>0</v>
      </c>
      <c r="AB15" s="8"/>
      <c r="AC15" s="20">
        <f t="shared" si="0"/>
        <v>22000</v>
      </c>
      <c r="AD15" s="21">
        <f t="shared" si="1"/>
        <v>0</v>
      </c>
      <c r="AE15" s="22">
        <f t="shared" si="2"/>
        <v>22000</v>
      </c>
    </row>
    <row r="16" spans="1:31">
      <c r="C16" s="28" t="s">
        <v>78</v>
      </c>
      <c r="D16" s="82" t="s">
        <v>421</v>
      </c>
      <c r="E16" s="7">
        <v>0</v>
      </c>
      <c r="F16" s="8"/>
      <c r="G16" s="7">
        <v>0</v>
      </c>
      <c r="H16" s="8"/>
      <c r="I16" s="7">
        <v>0</v>
      </c>
      <c r="J16" s="8"/>
      <c r="K16" s="7">
        <v>0</v>
      </c>
      <c r="L16" s="8"/>
      <c r="M16" s="7">
        <v>1352</v>
      </c>
      <c r="N16" s="8"/>
      <c r="O16" s="7">
        <v>500</v>
      </c>
      <c r="P16" s="8"/>
      <c r="Q16" s="7">
        <v>0</v>
      </c>
      <c r="R16" s="8"/>
      <c r="S16" s="7">
        <v>0</v>
      </c>
      <c r="T16" s="8"/>
      <c r="U16" s="7">
        <v>2000</v>
      </c>
      <c r="V16" s="8"/>
      <c r="W16" s="7">
        <v>0</v>
      </c>
      <c r="X16" s="8"/>
      <c r="Y16" s="7">
        <v>0</v>
      </c>
      <c r="Z16" s="8"/>
      <c r="AA16" s="7">
        <v>16000</v>
      </c>
      <c r="AB16" s="8"/>
      <c r="AC16" s="20">
        <f t="shared" si="0"/>
        <v>19852</v>
      </c>
      <c r="AD16" s="21">
        <f t="shared" si="1"/>
        <v>0</v>
      </c>
      <c r="AE16" s="22">
        <f t="shared" si="2"/>
        <v>19852</v>
      </c>
    </row>
    <row r="17" spans="3:31">
      <c r="C17" s="28" t="s">
        <v>15</v>
      </c>
      <c r="D17" s="82" t="s">
        <v>462</v>
      </c>
      <c r="E17" s="7">
        <v>0</v>
      </c>
      <c r="F17" s="8"/>
      <c r="G17" s="7">
        <v>0</v>
      </c>
      <c r="H17" s="8"/>
      <c r="I17" s="7">
        <v>0</v>
      </c>
      <c r="J17" s="8"/>
      <c r="K17" s="7">
        <v>0</v>
      </c>
      <c r="L17" s="8"/>
      <c r="M17" s="7">
        <v>0</v>
      </c>
      <c r="N17" s="8"/>
      <c r="O17" s="7">
        <v>0</v>
      </c>
      <c r="P17" s="8"/>
      <c r="Q17" s="7">
        <v>0</v>
      </c>
      <c r="R17" s="8"/>
      <c r="S17" s="7">
        <v>0</v>
      </c>
      <c r="T17" s="8"/>
      <c r="U17" s="7">
        <v>0</v>
      </c>
      <c r="V17" s="8"/>
      <c r="W17" s="7">
        <v>0</v>
      </c>
      <c r="X17" s="8"/>
      <c r="Y17" s="7">
        <v>0</v>
      </c>
      <c r="Z17" s="8"/>
      <c r="AA17" s="7">
        <v>0</v>
      </c>
      <c r="AB17" s="8"/>
      <c r="AC17" s="20">
        <f t="shared" si="0"/>
        <v>0</v>
      </c>
      <c r="AD17" s="21">
        <f t="shared" si="1"/>
        <v>0</v>
      </c>
      <c r="AE17" s="22">
        <f t="shared" si="2"/>
        <v>0</v>
      </c>
    </row>
    <row r="18" spans="3:31">
      <c r="C18" s="28" t="s">
        <v>463</v>
      </c>
      <c r="D18" s="82" t="s">
        <v>309</v>
      </c>
      <c r="E18" s="7">
        <v>0</v>
      </c>
      <c r="F18" s="8"/>
      <c r="G18" s="7">
        <v>0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0</v>
      </c>
      <c r="P18" s="8"/>
      <c r="Q18" s="7">
        <v>0</v>
      </c>
      <c r="R18" s="8"/>
      <c r="S18" s="7">
        <v>0</v>
      </c>
      <c r="T18" s="8"/>
      <c r="U18" s="7">
        <v>0</v>
      </c>
      <c r="V18" s="8"/>
      <c r="W18" s="7">
        <v>0</v>
      </c>
      <c r="X18" s="8"/>
      <c r="Y18" s="7">
        <v>0</v>
      </c>
      <c r="Z18" s="8"/>
      <c r="AA18" s="7">
        <v>0</v>
      </c>
      <c r="AB18" s="8"/>
      <c r="AC18" s="20">
        <f t="shared" si="0"/>
        <v>0</v>
      </c>
      <c r="AD18" s="21">
        <f t="shared" si="1"/>
        <v>0</v>
      </c>
      <c r="AE18" s="22">
        <f t="shared" si="2"/>
        <v>0</v>
      </c>
    </row>
    <row r="19" spans="3:31">
      <c r="C19" s="28" t="s">
        <v>464</v>
      </c>
      <c r="D19" s="82" t="s">
        <v>311</v>
      </c>
      <c r="E19" s="7">
        <v>0</v>
      </c>
      <c r="F19" s="8"/>
      <c r="G19" s="7">
        <v>0</v>
      </c>
      <c r="H19" s="8"/>
      <c r="I19" s="7">
        <v>0</v>
      </c>
      <c r="J19" s="8"/>
      <c r="K19" s="7">
        <v>0</v>
      </c>
      <c r="L19" s="8"/>
      <c r="M19" s="7">
        <v>0</v>
      </c>
      <c r="N19" s="8"/>
      <c r="O19" s="7">
        <v>0</v>
      </c>
      <c r="P19" s="8"/>
      <c r="Q19" s="7">
        <v>0</v>
      </c>
      <c r="R19" s="8"/>
      <c r="S19" s="7">
        <v>0</v>
      </c>
      <c r="T19" s="8"/>
      <c r="U19" s="7">
        <v>41928</v>
      </c>
      <c r="V19" s="8"/>
      <c r="W19" s="7">
        <v>0</v>
      </c>
      <c r="X19" s="8"/>
      <c r="Y19" s="7">
        <v>0</v>
      </c>
      <c r="Z19" s="8"/>
      <c r="AA19" s="7">
        <v>0</v>
      </c>
      <c r="AB19" s="8"/>
      <c r="AC19" s="20">
        <f t="shared" si="0"/>
        <v>41928</v>
      </c>
      <c r="AD19" s="21">
        <f t="shared" si="1"/>
        <v>0</v>
      </c>
      <c r="AE19" s="22">
        <f t="shared" si="2"/>
        <v>41928</v>
      </c>
    </row>
    <row r="20" spans="3:31">
      <c r="C20" s="28" t="s">
        <v>438</v>
      </c>
      <c r="D20" s="82" t="s">
        <v>312</v>
      </c>
      <c r="E20" s="7">
        <v>0</v>
      </c>
      <c r="F20" s="8"/>
      <c r="G20" s="7">
        <v>0</v>
      </c>
      <c r="H20" s="8"/>
      <c r="I20" s="7">
        <v>0</v>
      </c>
      <c r="J20" s="8"/>
      <c r="K20" s="7">
        <v>0</v>
      </c>
      <c r="L20" s="8"/>
      <c r="M20" s="7">
        <v>0</v>
      </c>
      <c r="N20" s="8"/>
      <c r="O20" s="7">
        <v>0</v>
      </c>
      <c r="P20" s="8"/>
      <c r="Q20" s="7">
        <v>0</v>
      </c>
      <c r="R20" s="8"/>
      <c r="S20" s="7">
        <v>0</v>
      </c>
      <c r="T20" s="8"/>
      <c r="U20" s="7">
        <v>0</v>
      </c>
      <c r="V20" s="8"/>
      <c r="W20" s="7">
        <v>3000</v>
      </c>
      <c r="X20" s="8"/>
      <c r="Y20" s="7">
        <v>60000</v>
      </c>
      <c r="Z20" s="8"/>
      <c r="AA20" s="7">
        <v>0</v>
      </c>
      <c r="AB20" s="8"/>
      <c r="AC20" s="20">
        <f t="shared" si="0"/>
        <v>63000</v>
      </c>
      <c r="AD20" s="21">
        <f t="shared" si="1"/>
        <v>0</v>
      </c>
      <c r="AE20" s="22">
        <f t="shared" si="2"/>
        <v>63000</v>
      </c>
    </row>
    <row r="21" spans="3:31">
      <c r="C21" s="28" t="s">
        <v>94</v>
      </c>
      <c r="D21" s="82" t="s">
        <v>313</v>
      </c>
      <c r="E21" s="7">
        <v>0</v>
      </c>
      <c r="F21" s="8"/>
      <c r="G21" s="7">
        <v>0</v>
      </c>
      <c r="H21" s="8"/>
      <c r="I21" s="7">
        <v>35432</v>
      </c>
      <c r="J21" s="8"/>
      <c r="K21" s="7">
        <v>1500</v>
      </c>
      <c r="L21" s="8"/>
      <c r="M21" s="7">
        <v>0</v>
      </c>
      <c r="N21" s="8"/>
      <c r="O21" s="7">
        <v>0</v>
      </c>
      <c r="P21" s="8"/>
      <c r="Q21" s="7">
        <v>50000</v>
      </c>
      <c r="R21" s="8"/>
      <c r="S21" s="7">
        <v>0</v>
      </c>
      <c r="T21" s="8"/>
      <c r="U21" s="7">
        <v>0</v>
      </c>
      <c r="V21" s="8"/>
      <c r="W21" s="7">
        <v>90000</v>
      </c>
      <c r="X21" s="8"/>
      <c r="Y21" s="7">
        <v>0</v>
      </c>
      <c r="Z21" s="8"/>
      <c r="AA21" s="7">
        <v>0</v>
      </c>
      <c r="AB21" s="8"/>
      <c r="AC21" s="20">
        <f t="shared" si="0"/>
        <v>176932</v>
      </c>
      <c r="AD21" s="21">
        <f t="shared" si="1"/>
        <v>0</v>
      </c>
      <c r="AE21" s="22">
        <f t="shared" si="2"/>
        <v>176932</v>
      </c>
    </row>
    <row r="22" spans="3:31">
      <c r="C22" s="28" t="s">
        <v>78</v>
      </c>
      <c r="D22" s="82" t="s">
        <v>314</v>
      </c>
      <c r="E22" s="7">
        <v>0</v>
      </c>
      <c r="F22" s="8"/>
      <c r="G22" s="7">
        <v>0</v>
      </c>
      <c r="H22" s="8"/>
      <c r="I22" s="7">
        <v>0</v>
      </c>
      <c r="J22" s="8"/>
      <c r="K22" s="7">
        <v>0</v>
      </c>
      <c r="L22" s="8"/>
      <c r="M22" s="7">
        <v>0</v>
      </c>
      <c r="N22" s="8"/>
      <c r="O22" s="7">
        <v>0</v>
      </c>
      <c r="P22" s="8"/>
      <c r="Q22" s="7">
        <v>0</v>
      </c>
      <c r="R22" s="8"/>
      <c r="S22" s="7">
        <v>0</v>
      </c>
      <c r="T22" s="8"/>
      <c r="U22" s="7">
        <v>0</v>
      </c>
      <c r="V22" s="8"/>
      <c r="W22" s="7">
        <v>0</v>
      </c>
      <c r="X22" s="8"/>
      <c r="Y22" s="7">
        <v>0</v>
      </c>
      <c r="Z22" s="8"/>
      <c r="AA22" s="7">
        <v>0</v>
      </c>
      <c r="AB22" s="8"/>
      <c r="AC22" s="20">
        <f t="shared" si="0"/>
        <v>0</v>
      </c>
      <c r="AD22" s="21">
        <f>F22+H22+J22+L22+N22+P22+R22+T22+V22+X22+Z22+AB22</f>
        <v>0</v>
      </c>
      <c r="AE22" s="22">
        <f>AC22-AD22</f>
        <v>0</v>
      </c>
    </row>
    <row r="23" spans="3:31">
      <c r="C23" s="28" t="s">
        <v>103</v>
      </c>
      <c r="D23" s="82" t="s">
        <v>465</v>
      </c>
      <c r="E23" s="7">
        <v>0</v>
      </c>
      <c r="F23" s="8"/>
      <c r="G23" s="7">
        <v>0</v>
      </c>
      <c r="H23" s="8"/>
      <c r="I23" s="7">
        <v>0</v>
      </c>
      <c r="J23" s="8"/>
      <c r="K23" s="7">
        <v>0</v>
      </c>
      <c r="L23" s="8"/>
      <c r="M23" s="7">
        <v>0</v>
      </c>
      <c r="N23" s="8"/>
      <c r="O23" s="7">
        <v>0</v>
      </c>
      <c r="P23" s="8"/>
      <c r="Q23" s="7">
        <v>0</v>
      </c>
      <c r="R23" s="8"/>
      <c r="S23" s="7"/>
      <c r="T23" s="8"/>
      <c r="U23" s="7">
        <v>2000</v>
      </c>
      <c r="V23" s="8"/>
      <c r="W23" s="7">
        <v>19885</v>
      </c>
      <c r="X23" s="8"/>
      <c r="Y23" s="7">
        <v>0</v>
      </c>
      <c r="Z23" s="8"/>
      <c r="AA23" s="7">
        <v>0</v>
      </c>
      <c r="AB23" s="8"/>
      <c r="AC23" s="20">
        <f>E23+G23+I23+K23+M23+O23+Q23+S23+U23+W23+Y23+AA23</f>
        <v>21885</v>
      </c>
      <c r="AD23" s="21">
        <f>F23+H23+J23+L23+N23+P23+R23+T23+V23+X23+Z23+AB23</f>
        <v>0</v>
      </c>
      <c r="AE23" s="22">
        <f>AC23-AD23</f>
        <v>21885</v>
      </c>
    </row>
    <row r="24" spans="3:31">
      <c r="C24" s="28" t="s">
        <v>25</v>
      </c>
      <c r="D24" s="82" t="s">
        <v>315</v>
      </c>
      <c r="E24" s="7">
        <v>0</v>
      </c>
      <c r="F24" s="8"/>
      <c r="G24" s="7">
        <v>0</v>
      </c>
      <c r="H24" s="8"/>
      <c r="I24" s="7">
        <v>0</v>
      </c>
      <c r="J24" s="8"/>
      <c r="K24" s="7">
        <v>25000</v>
      </c>
      <c r="L24" s="8"/>
      <c r="M24" s="7">
        <v>0</v>
      </c>
      <c r="N24" s="8"/>
      <c r="O24" s="7">
        <v>0</v>
      </c>
      <c r="P24" s="8"/>
      <c r="Q24" s="7">
        <v>0</v>
      </c>
      <c r="R24" s="8"/>
      <c r="S24" s="7">
        <v>0</v>
      </c>
      <c r="T24" s="8"/>
      <c r="U24" s="7">
        <v>0</v>
      </c>
      <c r="V24" s="8"/>
      <c r="W24" s="7">
        <v>0</v>
      </c>
      <c r="X24" s="8"/>
      <c r="Y24" s="7">
        <v>0</v>
      </c>
      <c r="Z24" s="8"/>
      <c r="AA24" s="7">
        <v>0</v>
      </c>
      <c r="AB24" s="8"/>
      <c r="AC24" s="20">
        <f t="shared" si="0"/>
        <v>25000</v>
      </c>
      <c r="AD24" s="21">
        <f t="shared" si="1"/>
        <v>0</v>
      </c>
      <c r="AE24" s="22">
        <f t="shared" si="2"/>
        <v>25000</v>
      </c>
    </row>
    <row r="25" spans="3:31">
      <c r="C25" s="201" t="s">
        <v>423</v>
      </c>
      <c r="D25" s="202"/>
      <c r="E25" s="158">
        <f t="shared" ref="E25:AD25" si="3">SUM(E13:E24)</f>
        <v>344969</v>
      </c>
      <c r="F25" s="158">
        <f t="shared" si="3"/>
        <v>0</v>
      </c>
      <c r="G25" s="158">
        <f t="shared" si="3"/>
        <v>24433</v>
      </c>
      <c r="H25" s="158">
        <f t="shared" si="3"/>
        <v>0</v>
      </c>
      <c r="I25" s="158">
        <f t="shared" si="3"/>
        <v>35432</v>
      </c>
      <c r="J25" s="158">
        <f t="shared" si="3"/>
        <v>0</v>
      </c>
      <c r="K25" s="158">
        <f t="shared" si="3"/>
        <v>26500</v>
      </c>
      <c r="L25" s="158">
        <f t="shared" si="3"/>
        <v>0</v>
      </c>
      <c r="M25" s="158">
        <f t="shared" si="3"/>
        <v>1352</v>
      </c>
      <c r="N25" s="158">
        <f t="shared" si="3"/>
        <v>0</v>
      </c>
      <c r="O25" s="158">
        <f t="shared" si="3"/>
        <v>500</v>
      </c>
      <c r="P25" s="158">
        <f t="shared" si="3"/>
        <v>0</v>
      </c>
      <c r="Q25" s="158">
        <f t="shared" si="3"/>
        <v>50000</v>
      </c>
      <c r="R25" s="158">
        <f t="shared" si="3"/>
        <v>0</v>
      </c>
      <c r="S25" s="158">
        <f t="shared" si="3"/>
        <v>0</v>
      </c>
      <c r="T25" s="158">
        <f t="shared" si="3"/>
        <v>0</v>
      </c>
      <c r="U25" s="158">
        <f t="shared" si="3"/>
        <v>45928</v>
      </c>
      <c r="V25" s="158">
        <f t="shared" si="3"/>
        <v>0</v>
      </c>
      <c r="W25" s="158">
        <f t="shared" si="3"/>
        <v>134885</v>
      </c>
      <c r="X25" s="158">
        <f t="shared" si="3"/>
        <v>0</v>
      </c>
      <c r="Y25" s="158">
        <f t="shared" si="3"/>
        <v>60000</v>
      </c>
      <c r="Z25" s="158">
        <f t="shared" si="3"/>
        <v>0</v>
      </c>
      <c r="AA25" s="158">
        <f t="shared" si="3"/>
        <v>16000</v>
      </c>
      <c r="AB25" s="158">
        <f t="shared" si="3"/>
        <v>0</v>
      </c>
      <c r="AC25" s="225">
        <f>SUM(AC13:AC24)</f>
        <v>739999</v>
      </c>
      <c r="AD25" s="221">
        <f t="shared" si="3"/>
        <v>0</v>
      </c>
      <c r="AE25" s="223">
        <f>AC25-AD25</f>
        <v>739999</v>
      </c>
    </row>
    <row r="26" spans="3:31" ht="15.75" thickBot="1">
      <c r="C26" s="203"/>
      <c r="D26" s="204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226"/>
      <c r="AD26" s="222"/>
      <c r="AE26" s="224"/>
    </row>
    <row r="27" spans="3:31" ht="15.75" thickTop="1"/>
    <row r="30" spans="3:31" ht="30" customHeight="1">
      <c r="C30" s="79" t="s">
        <v>318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</row>
    <row r="31" spans="3:31">
      <c r="C31" s="94" t="s">
        <v>109</v>
      </c>
      <c r="D31" s="82" t="s">
        <v>319</v>
      </c>
      <c r="E31" s="7">
        <v>0</v>
      </c>
      <c r="F31" s="8"/>
      <c r="G31" s="7">
        <v>0</v>
      </c>
      <c r="H31" s="8"/>
      <c r="I31" s="7">
        <v>0</v>
      </c>
      <c r="J31" s="8"/>
      <c r="K31" s="7">
        <v>0</v>
      </c>
      <c r="L31" s="8"/>
      <c r="M31" s="7">
        <v>0</v>
      </c>
      <c r="N31" s="8"/>
      <c r="O31" s="7">
        <v>0</v>
      </c>
      <c r="P31" s="8"/>
      <c r="Q31" s="7">
        <v>0</v>
      </c>
      <c r="R31" s="8"/>
      <c r="S31" s="7">
        <v>0</v>
      </c>
      <c r="T31" s="8"/>
      <c r="U31" s="7">
        <v>0</v>
      </c>
      <c r="V31" s="8"/>
      <c r="W31" s="7">
        <v>0</v>
      </c>
      <c r="X31" s="8"/>
      <c r="Y31" s="7">
        <v>0</v>
      </c>
      <c r="Z31" s="8"/>
      <c r="AA31" s="7">
        <v>3000</v>
      </c>
      <c r="AB31" s="8"/>
      <c r="AC31" s="20">
        <f>E31+G31+I31+K31+M31+O31+Q31+S31+U31+W31+Y31+AA31</f>
        <v>3000</v>
      </c>
      <c r="AD31" s="21">
        <f>F31+H31+J31+L31+N31+P31+R31+T31+V31+X31+Z31+AB31</f>
        <v>0</v>
      </c>
      <c r="AE31" s="22">
        <f>AC31-AD31</f>
        <v>3000</v>
      </c>
    </row>
    <row r="32" spans="3:31">
      <c r="C32" s="94" t="s">
        <v>113</v>
      </c>
      <c r="D32" s="82" t="s">
        <v>320</v>
      </c>
      <c r="E32" s="7">
        <v>1442</v>
      </c>
      <c r="F32" s="8"/>
      <c r="G32" s="7">
        <v>0</v>
      </c>
      <c r="H32" s="8"/>
      <c r="I32" s="7">
        <v>0</v>
      </c>
      <c r="J32" s="8"/>
      <c r="K32" s="7">
        <v>500</v>
      </c>
      <c r="L32" s="8"/>
      <c r="M32" s="7">
        <v>0</v>
      </c>
      <c r="N32" s="8"/>
      <c r="O32" s="7">
        <v>0</v>
      </c>
      <c r="P32" s="8"/>
      <c r="Q32" s="7">
        <v>0</v>
      </c>
      <c r="R32" s="8"/>
      <c r="S32" s="7">
        <v>0</v>
      </c>
      <c r="T32" s="8"/>
      <c r="U32" s="7">
        <v>1275</v>
      </c>
      <c r="V32" s="8"/>
      <c r="W32" s="7">
        <v>0</v>
      </c>
      <c r="X32" s="8"/>
      <c r="Y32" s="7">
        <v>0</v>
      </c>
      <c r="Z32" s="8"/>
      <c r="AA32" s="7">
        <v>1050</v>
      </c>
      <c r="AB32" s="8"/>
      <c r="AC32" s="20">
        <f t="shared" ref="AC32:AC95" si="4">E32+G32+I32+K32+M32+O32+Q32+S32+U32+W32+Y32+AA32</f>
        <v>4267</v>
      </c>
      <c r="AD32" s="21">
        <f t="shared" ref="AD32:AD95" si="5">F32+H32+J32+L32+N32+P32+R32+T32+V32+X32+Z32+AB32</f>
        <v>0</v>
      </c>
      <c r="AE32" s="22">
        <f t="shared" ref="AE32:AE96" si="6">AC32-AD32</f>
        <v>4267</v>
      </c>
    </row>
    <row r="33" spans="3:31">
      <c r="C33" s="94" t="s">
        <v>115</v>
      </c>
      <c r="D33" s="82" t="s">
        <v>321</v>
      </c>
      <c r="E33" s="7">
        <v>12674</v>
      </c>
      <c r="F33" s="8"/>
      <c r="G33" s="7">
        <v>1860</v>
      </c>
      <c r="H33" s="8"/>
      <c r="I33" s="7">
        <v>0</v>
      </c>
      <c r="J33" s="8"/>
      <c r="K33" s="7">
        <v>2500</v>
      </c>
      <c r="L33" s="8"/>
      <c r="M33" s="7">
        <v>0</v>
      </c>
      <c r="N33" s="8"/>
      <c r="O33" s="7">
        <v>0</v>
      </c>
      <c r="P33" s="8"/>
      <c r="Q33" s="7">
        <v>0</v>
      </c>
      <c r="R33" s="8"/>
      <c r="S33" s="7">
        <v>0</v>
      </c>
      <c r="T33" s="8"/>
      <c r="U33" s="109">
        <v>2850</v>
      </c>
      <c r="V33" s="8"/>
      <c r="W33" s="7">
        <v>2500</v>
      </c>
      <c r="X33" s="8"/>
      <c r="Y33" s="7">
        <v>6000</v>
      </c>
      <c r="Z33" s="8"/>
      <c r="AA33" s="7">
        <v>0</v>
      </c>
      <c r="AB33" s="8"/>
      <c r="AC33" s="20">
        <f t="shared" si="4"/>
        <v>28384</v>
      </c>
      <c r="AD33" s="21">
        <f t="shared" si="5"/>
        <v>0</v>
      </c>
      <c r="AE33" s="22">
        <f t="shared" si="6"/>
        <v>28384</v>
      </c>
    </row>
    <row r="34" spans="3:31">
      <c r="C34" s="94" t="s">
        <v>117</v>
      </c>
      <c r="D34" s="82" t="s">
        <v>322</v>
      </c>
      <c r="E34" s="7">
        <v>57052</v>
      </c>
      <c r="F34" s="8"/>
      <c r="G34" s="7">
        <v>6419</v>
      </c>
      <c r="H34" s="8"/>
      <c r="I34" s="7">
        <v>0</v>
      </c>
      <c r="J34" s="8"/>
      <c r="K34" s="7">
        <v>1971</v>
      </c>
      <c r="L34" s="8"/>
      <c r="M34" s="7">
        <v>0</v>
      </c>
      <c r="N34" s="8"/>
      <c r="O34" s="7">
        <v>0</v>
      </c>
      <c r="P34" s="8"/>
      <c r="Q34" s="7">
        <v>0</v>
      </c>
      <c r="R34" s="8"/>
      <c r="S34" s="7">
        <v>0</v>
      </c>
      <c r="T34" s="8"/>
      <c r="U34" s="7">
        <v>24284</v>
      </c>
      <c r="V34" s="8"/>
      <c r="W34" s="7">
        <v>20384</v>
      </c>
      <c r="X34" s="8"/>
      <c r="Y34" s="7">
        <v>4200</v>
      </c>
      <c r="Z34" s="8"/>
      <c r="AA34" s="7">
        <v>0</v>
      </c>
      <c r="AB34" s="8"/>
      <c r="AC34" s="20">
        <f t="shared" si="4"/>
        <v>114310</v>
      </c>
      <c r="AD34" s="21">
        <f t="shared" si="5"/>
        <v>0</v>
      </c>
      <c r="AE34" s="22">
        <f t="shared" si="6"/>
        <v>114310</v>
      </c>
    </row>
    <row r="35" spans="3:31">
      <c r="C35" s="94" t="s">
        <v>119</v>
      </c>
      <c r="D35" s="82" t="s">
        <v>323</v>
      </c>
      <c r="E35" s="7">
        <v>0</v>
      </c>
      <c r="F35" s="8"/>
      <c r="G35" s="7">
        <v>0</v>
      </c>
      <c r="H35" s="8"/>
      <c r="I35" s="7">
        <v>0</v>
      </c>
      <c r="J35" s="8"/>
      <c r="K35" s="18">
        <v>0</v>
      </c>
      <c r="L35" s="8"/>
      <c r="M35" s="7">
        <v>0</v>
      </c>
      <c r="N35" s="8"/>
      <c r="O35" s="7">
        <v>0</v>
      </c>
      <c r="P35" s="8"/>
      <c r="Q35" s="7">
        <v>0</v>
      </c>
      <c r="R35" s="8"/>
      <c r="S35" s="7">
        <v>0</v>
      </c>
      <c r="T35" s="8"/>
      <c r="U35" s="18">
        <v>0</v>
      </c>
      <c r="V35" s="8"/>
      <c r="W35" s="7">
        <v>0</v>
      </c>
      <c r="X35" s="8"/>
      <c r="Y35" s="7">
        <v>0</v>
      </c>
      <c r="Z35" s="8"/>
      <c r="AA35" s="7">
        <v>0</v>
      </c>
      <c r="AB35" s="8"/>
      <c r="AC35" s="20">
        <f t="shared" si="4"/>
        <v>0</v>
      </c>
      <c r="AD35" s="21">
        <f t="shared" si="5"/>
        <v>0</v>
      </c>
      <c r="AE35" s="22">
        <f t="shared" si="6"/>
        <v>0</v>
      </c>
    </row>
    <row r="36" spans="3:31">
      <c r="C36" s="94" t="s">
        <v>123</v>
      </c>
      <c r="D36" s="82" t="s">
        <v>324</v>
      </c>
      <c r="E36" s="7">
        <v>958</v>
      </c>
      <c r="F36" s="8"/>
      <c r="G36" s="7">
        <v>130.31</v>
      </c>
      <c r="H36" s="8"/>
      <c r="I36" s="7">
        <v>0</v>
      </c>
      <c r="J36" s="8"/>
      <c r="K36" s="7">
        <v>289.58</v>
      </c>
      <c r="L36" s="8"/>
      <c r="M36" s="7">
        <v>0</v>
      </c>
      <c r="N36" s="8"/>
      <c r="O36" s="7">
        <v>0</v>
      </c>
      <c r="P36" s="8"/>
      <c r="Q36" s="7">
        <v>0</v>
      </c>
      <c r="R36" s="8"/>
      <c r="S36" s="7">
        <v>0</v>
      </c>
      <c r="T36" s="8"/>
      <c r="U36" s="7">
        <v>389.78</v>
      </c>
      <c r="V36" s="8"/>
      <c r="W36" s="7">
        <v>342.45</v>
      </c>
      <c r="X36" s="8"/>
      <c r="Y36" s="7">
        <v>100.8</v>
      </c>
      <c r="Z36" s="8"/>
      <c r="AA36" s="7">
        <v>0</v>
      </c>
      <c r="AB36" s="8"/>
      <c r="AC36" s="20">
        <f t="shared" si="4"/>
        <v>2210.92</v>
      </c>
      <c r="AD36" s="21">
        <f t="shared" si="5"/>
        <v>0</v>
      </c>
      <c r="AE36" s="22">
        <f t="shared" si="6"/>
        <v>2210.92</v>
      </c>
    </row>
    <row r="37" spans="3:31">
      <c r="C37" s="94" t="s">
        <v>125</v>
      </c>
      <c r="D37" s="82" t="s">
        <v>325</v>
      </c>
      <c r="E37" s="7">
        <v>4758</v>
      </c>
      <c r="F37" s="8"/>
      <c r="G37" s="7">
        <v>760.93</v>
      </c>
      <c r="H37" s="8"/>
      <c r="I37" s="7">
        <v>0</v>
      </c>
      <c r="J37" s="8"/>
      <c r="K37" s="7">
        <v>1690.92</v>
      </c>
      <c r="L37" s="8"/>
      <c r="M37" s="7">
        <v>0</v>
      </c>
      <c r="N37" s="8"/>
      <c r="O37" s="7">
        <v>0</v>
      </c>
      <c r="P37" s="8"/>
      <c r="Q37" s="7">
        <v>0</v>
      </c>
      <c r="R37" s="8"/>
      <c r="S37" s="7">
        <v>0</v>
      </c>
      <c r="T37" s="8"/>
      <c r="U37" s="7">
        <v>2276.02</v>
      </c>
      <c r="V37" s="8"/>
      <c r="W37" s="7">
        <v>1999.67</v>
      </c>
      <c r="X37" s="8"/>
      <c r="Y37" s="7">
        <v>588.6</v>
      </c>
      <c r="Z37" s="8"/>
      <c r="AA37" s="7">
        <v>0</v>
      </c>
      <c r="AB37" s="8"/>
      <c r="AC37" s="20">
        <f t="shared" si="4"/>
        <v>12074.140000000001</v>
      </c>
      <c r="AD37" s="21">
        <f t="shared" si="5"/>
        <v>0</v>
      </c>
      <c r="AE37" s="22">
        <f t="shared" si="6"/>
        <v>12074.140000000001</v>
      </c>
    </row>
    <row r="38" spans="3:31">
      <c r="C38" s="94" t="s">
        <v>127</v>
      </c>
      <c r="D38" s="82" t="s">
        <v>326</v>
      </c>
      <c r="E38" s="7">
        <v>2488</v>
      </c>
      <c r="F38" s="8"/>
      <c r="G38" s="7">
        <v>397.92</v>
      </c>
      <c r="H38" s="8"/>
      <c r="I38" s="7">
        <v>0</v>
      </c>
      <c r="J38" s="8"/>
      <c r="K38" s="7">
        <v>884.24</v>
      </c>
      <c r="L38" s="8"/>
      <c r="M38" s="7">
        <v>0</v>
      </c>
      <c r="N38" s="8"/>
      <c r="O38" s="7">
        <v>0</v>
      </c>
      <c r="P38" s="8"/>
      <c r="Q38" s="7">
        <v>0</v>
      </c>
      <c r="R38" s="8"/>
      <c r="S38" s="7">
        <v>0</v>
      </c>
      <c r="T38" s="8"/>
      <c r="U38" s="7">
        <v>1190.21</v>
      </c>
      <c r="V38" s="8"/>
      <c r="W38" s="7">
        <v>1045.7</v>
      </c>
      <c r="X38" s="8"/>
      <c r="Y38" s="7">
        <v>307.8</v>
      </c>
      <c r="Z38" s="8"/>
      <c r="AA38" s="7">
        <v>0</v>
      </c>
      <c r="AB38" s="8"/>
      <c r="AC38" s="20">
        <f t="shared" si="4"/>
        <v>6313.87</v>
      </c>
      <c r="AD38" s="21">
        <f t="shared" si="5"/>
        <v>0</v>
      </c>
      <c r="AE38" s="22">
        <f t="shared" si="6"/>
        <v>6313.87</v>
      </c>
    </row>
    <row r="39" spans="3:31">
      <c r="C39" s="94" t="s">
        <v>129</v>
      </c>
      <c r="D39" s="82" t="s">
        <v>327</v>
      </c>
      <c r="E39" s="7">
        <v>479</v>
      </c>
      <c r="F39" s="8"/>
      <c r="G39" s="7">
        <v>65.16</v>
      </c>
      <c r="H39" s="8"/>
      <c r="I39" s="7">
        <v>0</v>
      </c>
      <c r="J39" s="8"/>
      <c r="K39" s="7">
        <v>144.79</v>
      </c>
      <c r="L39" s="8"/>
      <c r="M39" s="7">
        <v>0</v>
      </c>
      <c r="N39" s="8"/>
      <c r="O39" s="7">
        <v>0</v>
      </c>
      <c r="P39" s="8"/>
      <c r="Q39" s="7">
        <v>0</v>
      </c>
      <c r="R39" s="8"/>
      <c r="S39" s="7">
        <v>0</v>
      </c>
      <c r="T39" s="8"/>
      <c r="U39" s="7">
        <v>194.89</v>
      </c>
      <c r="V39" s="8"/>
      <c r="W39" s="7">
        <v>171.23</v>
      </c>
      <c r="X39" s="8"/>
      <c r="Y39" s="7">
        <v>50.4</v>
      </c>
      <c r="Z39" s="8"/>
      <c r="AA39" s="7">
        <v>0</v>
      </c>
      <c r="AB39" s="8"/>
      <c r="AC39" s="20">
        <f t="shared" si="4"/>
        <v>1105.47</v>
      </c>
      <c r="AD39" s="21">
        <f t="shared" si="5"/>
        <v>0</v>
      </c>
      <c r="AE39" s="22">
        <f t="shared" si="6"/>
        <v>1105.47</v>
      </c>
    </row>
    <row r="40" spans="3:31">
      <c r="C40" s="94" t="s">
        <v>131</v>
      </c>
      <c r="D40" s="82" t="s">
        <v>328</v>
      </c>
      <c r="E40" s="7">
        <v>154</v>
      </c>
      <c r="F40" s="8"/>
      <c r="G40" s="7">
        <v>20.94</v>
      </c>
      <c r="H40" s="8"/>
      <c r="I40" s="7">
        <v>0</v>
      </c>
      <c r="J40" s="8"/>
      <c r="K40" s="7">
        <v>46.54</v>
      </c>
      <c r="L40" s="8"/>
      <c r="M40" s="7">
        <v>0</v>
      </c>
      <c r="N40" s="8"/>
      <c r="O40" s="7">
        <v>0</v>
      </c>
      <c r="P40" s="8"/>
      <c r="Q40" s="7">
        <v>0</v>
      </c>
      <c r="R40" s="8"/>
      <c r="S40" s="7">
        <v>0</v>
      </c>
      <c r="T40" s="8"/>
      <c r="U40" s="7">
        <v>62.64</v>
      </c>
      <c r="V40" s="8"/>
      <c r="W40" s="7">
        <v>55.04</v>
      </c>
      <c r="X40" s="8"/>
      <c r="Y40" s="7">
        <v>16.2</v>
      </c>
      <c r="Z40" s="8"/>
      <c r="AA40" s="7">
        <v>0</v>
      </c>
      <c r="AB40" s="8"/>
      <c r="AC40" s="20">
        <f t="shared" si="4"/>
        <v>355.36</v>
      </c>
      <c r="AD40" s="21">
        <f t="shared" si="5"/>
        <v>0</v>
      </c>
      <c r="AE40" s="22">
        <f t="shared" si="6"/>
        <v>355.36</v>
      </c>
    </row>
    <row r="41" spans="3:31">
      <c r="C41" s="94" t="s">
        <v>133</v>
      </c>
      <c r="D41" s="82" t="s">
        <v>329</v>
      </c>
      <c r="E41" s="7">
        <v>3041</v>
      </c>
      <c r="F41" s="8"/>
      <c r="G41" s="7">
        <v>486.34</v>
      </c>
      <c r="H41" s="8"/>
      <c r="I41" s="7">
        <v>0</v>
      </c>
      <c r="J41" s="8"/>
      <c r="K41" s="7">
        <v>1080.74</v>
      </c>
      <c r="L41" s="8"/>
      <c r="M41" s="7">
        <v>0</v>
      </c>
      <c r="N41" s="8"/>
      <c r="O41" s="7">
        <v>0</v>
      </c>
      <c r="P41" s="8"/>
      <c r="Q41" s="7">
        <v>0</v>
      </c>
      <c r="R41" s="8"/>
      <c r="S41" s="7">
        <v>0</v>
      </c>
      <c r="T41" s="8"/>
      <c r="U41" s="7">
        <v>1455.4</v>
      </c>
      <c r="V41" s="8"/>
      <c r="W41" s="7">
        <v>1278.08</v>
      </c>
      <c r="X41" s="8"/>
      <c r="Y41" s="7">
        <v>376.2</v>
      </c>
      <c r="Z41" s="8"/>
      <c r="AA41" s="7">
        <v>0</v>
      </c>
      <c r="AB41" s="8"/>
      <c r="AC41" s="20">
        <f t="shared" si="4"/>
        <v>7717.7599999999993</v>
      </c>
      <c r="AD41" s="21">
        <f t="shared" si="5"/>
        <v>0</v>
      </c>
      <c r="AE41" s="22">
        <f t="shared" si="6"/>
        <v>7717.7599999999993</v>
      </c>
    </row>
    <row r="42" spans="3:31">
      <c r="C42" s="94" t="s">
        <v>135</v>
      </c>
      <c r="D42" s="82" t="s">
        <v>330</v>
      </c>
      <c r="E42" s="7">
        <v>0</v>
      </c>
      <c r="F42" s="8"/>
      <c r="G42" s="7">
        <v>0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7">
        <v>0</v>
      </c>
      <c r="P42" s="8"/>
      <c r="Q42" s="7">
        <v>0</v>
      </c>
      <c r="R42" s="8"/>
      <c r="S42" s="7">
        <v>0</v>
      </c>
      <c r="T42" s="8"/>
      <c r="U42" s="7">
        <v>0</v>
      </c>
      <c r="V42" s="8"/>
      <c r="W42" s="7">
        <v>0</v>
      </c>
      <c r="X42" s="8"/>
      <c r="Y42" s="7">
        <v>0</v>
      </c>
      <c r="Z42" s="8"/>
      <c r="AA42" s="7">
        <v>0</v>
      </c>
      <c r="AB42" s="8"/>
      <c r="AC42" s="20">
        <f t="shared" si="4"/>
        <v>0</v>
      </c>
      <c r="AD42" s="21">
        <f t="shared" si="5"/>
        <v>0</v>
      </c>
      <c r="AE42" s="22">
        <f t="shared" si="6"/>
        <v>0</v>
      </c>
    </row>
    <row r="43" spans="3:31">
      <c r="C43" s="94" t="s">
        <v>137</v>
      </c>
      <c r="D43" s="82" t="s">
        <v>331</v>
      </c>
      <c r="E43" s="7">
        <v>2910</v>
      </c>
      <c r="F43" s="8"/>
      <c r="G43" s="7">
        <v>465.4</v>
      </c>
      <c r="H43" s="8"/>
      <c r="I43" s="7">
        <v>0</v>
      </c>
      <c r="J43" s="8"/>
      <c r="K43" s="7">
        <v>1034.2</v>
      </c>
      <c r="L43" s="8"/>
      <c r="M43" s="7">
        <v>0</v>
      </c>
      <c r="N43" s="8"/>
      <c r="O43" s="7">
        <v>0</v>
      </c>
      <c r="P43" s="8"/>
      <c r="Q43" s="7">
        <v>0</v>
      </c>
      <c r="R43" s="8"/>
      <c r="S43" s="7">
        <v>0</v>
      </c>
      <c r="T43" s="8"/>
      <c r="U43" s="7">
        <v>1392.06</v>
      </c>
      <c r="V43" s="8"/>
      <c r="W43" s="7">
        <v>1223.04</v>
      </c>
      <c r="X43" s="8"/>
      <c r="Y43" s="7">
        <v>360</v>
      </c>
      <c r="Z43" s="8"/>
      <c r="AA43" s="7">
        <v>0</v>
      </c>
      <c r="AB43" s="8"/>
      <c r="AC43" s="20">
        <f t="shared" si="4"/>
        <v>7384.7</v>
      </c>
      <c r="AD43" s="21">
        <f t="shared" si="5"/>
        <v>0</v>
      </c>
      <c r="AE43" s="22">
        <f t="shared" si="6"/>
        <v>7384.7</v>
      </c>
    </row>
    <row r="44" spans="3:31">
      <c r="C44" s="94" t="s">
        <v>139</v>
      </c>
      <c r="D44" s="82" t="s">
        <v>332</v>
      </c>
      <c r="E44" s="7">
        <v>0</v>
      </c>
      <c r="F44" s="8"/>
      <c r="G44" s="7">
        <v>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0</v>
      </c>
      <c r="P44" s="8"/>
      <c r="Q44" s="7">
        <v>0</v>
      </c>
      <c r="R44" s="8"/>
      <c r="S44" s="7">
        <v>0</v>
      </c>
      <c r="T44" s="8"/>
      <c r="U44" s="7">
        <v>0</v>
      </c>
      <c r="V44" s="8"/>
      <c r="W44" s="7">
        <v>0</v>
      </c>
      <c r="X44" s="8"/>
      <c r="Y44" s="7">
        <v>0</v>
      </c>
      <c r="Z44" s="8"/>
      <c r="AA44" s="7">
        <v>0</v>
      </c>
      <c r="AB44" s="8"/>
      <c r="AC44" s="20">
        <f t="shared" si="4"/>
        <v>0</v>
      </c>
      <c r="AD44" s="21">
        <f t="shared" si="5"/>
        <v>0</v>
      </c>
      <c r="AE44" s="22">
        <f t="shared" si="6"/>
        <v>0</v>
      </c>
    </row>
    <row r="45" spans="3:31">
      <c r="C45" s="94" t="s">
        <v>141</v>
      </c>
      <c r="D45" s="82" t="s">
        <v>333</v>
      </c>
      <c r="E45" s="7">
        <v>6500</v>
      </c>
      <c r="F45" s="8"/>
      <c r="G45" s="7">
        <v>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0</v>
      </c>
      <c r="P45" s="8"/>
      <c r="Q45" s="7">
        <v>0</v>
      </c>
      <c r="R45" s="8"/>
      <c r="S45" s="7">
        <v>0</v>
      </c>
      <c r="T45" s="8"/>
      <c r="U45" s="7">
        <v>0</v>
      </c>
      <c r="V45" s="8"/>
      <c r="W45" s="7">
        <v>0</v>
      </c>
      <c r="X45" s="8"/>
      <c r="Y45" s="7">
        <v>0</v>
      </c>
      <c r="Z45" s="8"/>
      <c r="AA45" s="7">
        <v>0</v>
      </c>
      <c r="AB45" s="8"/>
      <c r="AC45" s="20">
        <f t="shared" si="4"/>
        <v>6500</v>
      </c>
      <c r="AD45" s="21">
        <f t="shared" si="5"/>
        <v>0</v>
      </c>
      <c r="AE45" s="22">
        <f t="shared" si="6"/>
        <v>6500</v>
      </c>
    </row>
    <row r="46" spans="3:31">
      <c r="C46" s="94" t="s">
        <v>143</v>
      </c>
      <c r="D46" s="82" t="s">
        <v>334</v>
      </c>
      <c r="E46" s="7">
        <v>0</v>
      </c>
      <c r="F46" s="8"/>
      <c r="G46" s="7">
        <v>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0</v>
      </c>
      <c r="P46" s="8"/>
      <c r="Q46" s="7">
        <v>0</v>
      </c>
      <c r="R46" s="8"/>
      <c r="S46" s="7">
        <v>0</v>
      </c>
      <c r="T46" s="8"/>
      <c r="U46" s="7">
        <v>150</v>
      </c>
      <c r="V46" s="8"/>
      <c r="W46" s="7">
        <v>0</v>
      </c>
      <c r="X46" s="8"/>
      <c r="Y46" s="7">
        <v>0</v>
      </c>
      <c r="Z46" s="8"/>
      <c r="AA46" s="7">
        <v>0</v>
      </c>
      <c r="AB46" s="8"/>
      <c r="AC46" s="20">
        <f t="shared" si="4"/>
        <v>150</v>
      </c>
      <c r="AD46" s="21">
        <f t="shared" si="5"/>
        <v>0</v>
      </c>
      <c r="AE46" s="22">
        <f t="shared" si="6"/>
        <v>150</v>
      </c>
    </row>
    <row r="47" spans="3:31">
      <c r="C47" s="94" t="s">
        <v>145</v>
      </c>
      <c r="D47" s="82" t="s">
        <v>335</v>
      </c>
      <c r="E47" s="7">
        <v>1560</v>
      </c>
      <c r="F47" s="8"/>
      <c r="G47" s="7">
        <v>330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0</v>
      </c>
      <c r="P47" s="8"/>
      <c r="Q47" s="7">
        <v>0</v>
      </c>
      <c r="R47" s="8"/>
      <c r="S47" s="7">
        <v>0</v>
      </c>
      <c r="T47" s="8"/>
      <c r="U47" s="7">
        <v>6732</v>
      </c>
      <c r="V47" s="8"/>
      <c r="W47" s="7">
        <v>0</v>
      </c>
      <c r="X47" s="8"/>
      <c r="Y47" s="7">
        <v>0</v>
      </c>
      <c r="Z47" s="8"/>
      <c r="AA47" s="7">
        <v>0</v>
      </c>
      <c r="AB47" s="8"/>
      <c r="AC47" s="20">
        <f t="shared" si="4"/>
        <v>8622</v>
      </c>
      <c r="AD47" s="21">
        <f t="shared" si="5"/>
        <v>0</v>
      </c>
      <c r="AE47" s="22">
        <f t="shared" si="6"/>
        <v>8622</v>
      </c>
    </row>
    <row r="48" spans="3:31">
      <c r="C48" s="94" t="s">
        <v>147</v>
      </c>
      <c r="D48" s="82" t="s">
        <v>336</v>
      </c>
      <c r="E48" s="7">
        <v>0</v>
      </c>
      <c r="F48" s="8"/>
      <c r="G48" s="7">
        <v>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0</v>
      </c>
      <c r="P48" s="8"/>
      <c r="Q48" s="7">
        <v>0</v>
      </c>
      <c r="R48" s="8"/>
      <c r="S48" s="7">
        <v>0</v>
      </c>
      <c r="T48" s="8"/>
      <c r="U48" s="7">
        <v>0</v>
      </c>
      <c r="V48" s="8"/>
      <c r="W48" s="7">
        <v>0</v>
      </c>
      <c r="X48" s="8"/>
      <c r="Y48" s="7">
        <v>0</v>
      </c>
      <c r="Z48" s="8"/>
      <c r="AA48" s="7">
        <v>0</v>
      </c>
      <c r="AB48" s="8"/>
      <c r="AC48" s="20">
        <f t="shared" si="4"/>
        <v>0</v>
      </c>
      <c r="AD48" s="21">
        <f t="shared" si="5"/>
        <v>0</v>
      </c>
      <c r="AE48" s="22">
        <f t="shared" si="6"/>
        <v>0</v>
      </c>
    </row>
    <row r="49" spans="3:31">
      <c r="C49" s="94" t="s">
        <v>149</v>
      </c>
      <c r="D49" s="82" t="s">
        <v>337</v>
      </c>
      <c r="E49" s="7">
        <v>0</v>
      </c>
      <c r="F49" s="8"/>
      <c r="G49" s="7">
        <v>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7">
        <v>0</v>
      </c>
      <c r="P49" s="8"/>
      <c r="Q49" s="7">
        <v>0</v>
      </c>
      <c r="R49" s="8"/>
      <c r="S49" s="7">
        <v>0</v>
      </c>
      <c r="T49" s="8"/>
      <c r="U49" s="7">
        <v>0</v>
      </c>
      <c r="V49" s="8"/>
      <c r="W49" s="7">
        <v>0</v>
      </c>
      <c r="X49" s="8"/>
      <c r="Y49" s="7">
        <v>0</v>
      </c>
      <c r="Z49" s="8"/>
      <c r="AA49" s="7">
        <v>0</v>
      </c>
      <c r="AB49" s="8"/>
      <c r="AC49" s="20">
        <f t="shared" si="4"/>
        <v>0</v>
      </c>
      <c r="AD49" s="21">
        <f t="shared" si="5"/>
        <v>0</v>
      </c>
      <c r="AE49" s="22">
        <f t="shared" si="6"/>
        <v>0</v>
      </c>
    </row>
    <row r="50" spans="3:31">
      <c r="C50" s="94" t="s">
        <v>151</v>
      </c>
      <c r="D50" s="82" t="s">
        <v>338</v>
      </c>
      <c r="E50" s="7">
        <v>0</v>
      </c>
      <c r="F50" s="8"/>
      <c r="G50" s="7">
        <v>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0</v>
      </c>
      <c r="P50" s="8"/>
      <c r="Q50" s="7">
        <v>0</v>
      </c>
      <c r="R50" s="8"/>
      <c r="S50" s="7">
        <v>0</v>
      </c>
      <c r="T50" s="8"/>
      <c r="U50" s="7">
        <v>0</v>
      </c>
      <c r="V50" s="8"/>
      <c r="W50" s="7">
        <v>0</v>
      </c>
      <c r="X50" s="8"/>
      <c r="Y50" s="7">
        <v>20000</v>
      </c>
      <c r="Z50" s="8"/>
      <c r="AA50" s="7">
        <v>0</v>
      </c>
      <c r="AB50" s="8"/>
      <c r="AC50" s="20">
        <f t="shared" si="4"/>
        <v>20000</v>
      </c>
      <c r="AD50" s="21">
        <f t="shared" si="5"/>
        <v>0</v>
      </c>
      <c r="AE50" s="22">
        <f t="shared" si="6"/>
        <v>20000</v>
      </c>
    </row>
    <row r="51" spans="3:31">
      <c r="C51" s="94" t="s">
        <v>153</v>
      </c>
      <c r="D51" s="82" t="s">
        <v>339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7">
        <v>0</v>
      </c>
      <c r="R51" s="8"/>
      <c r="S51" s="7">
        <v>0</v>
      </c>
      <c r="T51" s="8"/>
      <c r="U51" s="7">
        <v>0</v>
      </c>
      <c r="V51" s="8"/>
      <c r="W51" s="7">
        <v>0</v>
      </c>
      <c r="X51" s="8"/>
      <c r="Y51" s="7">
        <v>0</v>
      </c>
      <c r="Z51" s="8"/>
      <c r="AA51" s="7">
        <v>0</v>
      </c>
      <c r="AB51" s="8"/>
      <c r="AC51" s="20">
        <f t="shared" si="4"/>
        <v>0</v>
      </c>
      <c r="AD51" s="21">
        <f t="shared" si="5"/>
        <v>0</v>
      </c>
      <c r="AE51" s="22">
        <f t="shared" si="6"/>
        <v>0</v>
      </c>
    </row>
    <row r="52" spans="3:31">
      <c r="C52" s="94" t="s">
        <v>155</v>
      </c>
      <c r="D52" s="82" t="s">
        <v>340</v>
      </c>
      <c r="E52" s="7">
        <v>0</v>
      </c>
      <c r="F52" s="8"/>
      <c r="G52" s="7">
        <v>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0</v>
      </c>
      <c r="P52" s="8"/>
      <c r="Q52" s="7">
        <v>0</v>
      </c>
      <c r="R52" s="8"/>
      <c r="S52" s="7">
        <v>0</v>
      </c>
      <c r="T52" s="8"/>
      <c r="U52" s="7">
        <v>0</v>
      </c>
      <c r="V52" s="8"/>
      <c r="W52" s="7">
        <v>0</v>
      </c>
      <c r="X52" s="8"/>
      <c r="Y52" s="7">
        <v>0</v>
      </c>
      <c r="Z52" s="8"/>
      <c r="AA52" s="7">
        <v>0</v>
      </c>
      <c r="AB52" s="8"/>
      <c r="AC52" s="20">
        <f t="shared" si="4"/>
        <v>0</v>
      </c>
      <c r="AD52" s="21">
        <f t="shared" si="5"/>
        <v>0</v>
      </c>
      <c r="AE52" s="22">
        <f t="shared" si="6"/>
        <v>0</v>
      </c>
    </row>
    <row r="53" spans="3:31">
      <c r="C53" s="94" t="s">
        <v>157</v>
      </c>
      <c r="D53" s="82" t="s">
        <v>341</v>
      </c>
      <c r="E53" s="7">
        <v>0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7">
        <v>0</v>
      </c>
      <c r="P53" s="8"/>
      <c r="Q53" s="7">
        <v>0</v>
      </c>
      <c r="R53" s="8"/>
      <c r="S53" s="7">
        <v>0</v>
      </c>
      <c r="T53" s="8"/>
      <c r="U53" s="7">
        <v>0</v>
      </c>
      <c r="V53" s="8"/>
      <c r="W53" s="7">
        <v>0</v>
      </c>
      <c r="X53" s="8"/>
      <c r="Y53" s="7">
        <v>0</v>
      </c>
      <c r="Z53" s="8"/>
      <c r="AA53" s="7">
        <v>0</v>
      </c>
      <c r="AB53" s="8"/>
      <c r="AC53" s="20">
        <f t="shared" si="4"/>
        <v>0</v>
      </c>
      <c r="AD53" s="21">
        <f t="shared" si="5"/>
        <v>0</v>
      </c>
      <c r="AE53" s="22">
        <f t="shared" si="6"/>
        <v>0</v>
      </c>
    </row>
    <row r="54" spans="3:31">
      <c r="C54" s="94" t="s">
        <v>161</v>
      </c>
      <c r="D54" s="82" t="s">
        <v>342</v>
      </c>
      <c r="E54" s="7">
        <v>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0</v>
      </c>
      <c r="P54" s="8"/>
      <c r="Q54" s="7">
        <v>0</v>
      </c>
      <c r="R54" s="8"/>
      <c r="S54" s="7">
        <v>0</v>
      </c>
      <c r="T54" s="8"/>
      <c r="U54" s="7">
        <v>0</v>
      </c>
      <c r="V54" s="8"/>
      <c r="W54" s="7">
        <v>0</v>
      </c>
      <c r="X54" s="8"/>
      <c r="Y54" s="7">
        <v>0</v>
      </c>
      <c r="Z54" s="8"/>
      <c r="AA54" s="7">
        <v>0</v>
      </c>
      <c r="AB54" s="8"/>
      <c r="AC54" s="20">
        <f t="shared" si="4"/>
        <v>0</v>
      </c>
      <c r="AD54" s="21">
        <f t="shared" si="5"/>
        <v>0</v>
      </c>
      <c r="AE54" s="22">
        <f t="shared" si="6"/>
        <v>0</v>
      </c>
    </row>
    <row r="55" spans="3:31">
      <c r="C55" s="94" t="s">
        <v>163</v>
      </c>
      <c r="D55" s="82" t="s">
        <v>343</v>
      </c>
      <c r="E55" s="7">
        <v>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0</v>
      </c>
      <c r="P55" s="8"/>
      <c r="Q55" s="7">
        <v>0</v>
      </c>
      <c r="R55" s="8"/>
      <c r="S55" s="7">
        <v>0</v>
      </c>
      <c r="T55" s="8"/>
      <c r="U55" s="7">
        <v>0</v>
      </c>
      <c r="V55" s="8"/>
      <c r="W55" s="7">
        <v>0</v>
      </c>
      <c r="X55" s="8"/>
      <c r="Y55" s="7">
        <v>0</v>
      </c>
      <c r="Z55" s="8"/>
      <c r="AA55" s="7">
        <v>0</v>
      </c>
      <c r="AB55" s="8"/>
      <c r="AC55" s="20">
        <f t="shared" si="4"/>
        <v>0</v>
      </c>
      <c r="AD55" s="21">
        <f t="shared" si="5"/>
        <v>0</v>
      </c>
      <c r="AE55" s="22">
        <f t="shared" si="6"/>
        <v>0</v>
      </c>
    </row>
    <row r="56" spans="3:31">
      <c r="C56" s="94" t="s">
        <v>165</v>
      </c>
      <c r="D56" s="82" t="s">
        <v>344</v>
      </c>
      <c r="E56" s="7">
        <v>360</v>
      </c>
      <c r="F56" s="8"/>
      <c r="G56" s="7">
        <v>400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0</v>
      </c>
      <c r="P56" s="8"/>
      <c r="Q56" s="7">
        <v>0</v>
      </c>
      <c r="R56" s="8"/>
      <c r="S56" s="7">
        <v>0</v>
      </c>
      <c r="T56" s="8"/>
      <c r="U56" s="7">
        <v>50</v>
      </c>
      <c r="V56" s="8"/>
      <c r="W56" s="7">
        <v>0</v>
      </c>
      <c r="X56" s="8"/>
      <c r="Y56" s="7">
        <v>0</v>
      </c>
      <c r="Z56" s="8"/>
      <c r="AA56" s="7">
        <v>0</v>
      </c>
      <c r="AB56" s="8"/>
      <c r="AC56" s="20">
        <f t="shared" si="4"/>
        <v>810</v>
      </c>
      <c r="AD56" s="21">
        <f t="shared" si="5"/>
        <v>0</v>
      </c>
      <c r="AE56" s="22">
        <f t="shared" si="6"/>
        <v>810</v>
      </c>
    </row>
    <row r="57" spans="3:31">
      <c r="C57" s="94" t="s">
        <v>167</v>
      </c>
      <c r="D57" s="82" t="s">
        <v>345</v>
      </c>
      <c r="E57" s="7">
        <v>4132</v>
      </c>
      <c r="F57" s="8"/>
      <c r="G57" s="7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0</v>
      </c>
      <c r="P57" s="8"/>
      <c r="Q57" s="7">
        <v>0</v>
      </c>
      <c r="R57" s="8"/>
      <c r="S57" s="7">
        <v>0</v>
      </c>
      <c r="T57" s="8"/>
      <c r="U57" s="7">
        <v>0</v>
      </c>
      <c r="V57" s="8"/>
      <c r="W57" s="7">
        <v>0</v>
      </c>
      <c r="X57" s="8"/>
      <c r="Y57" s="7">
        <v>0</v>
      </c>
      <c r="Z57" s="8"/>
      <c r="AA57" s="7">
        <v>0</v>
      </c>
      <c r="AB57" s="8"/>
      <c r="AC57" s="20">
        <f t="shared" si="4"/>
        <v>4132</v>
      </c>
      <c r="AD57" s="21">
        <f t="shared" si="5"/>
        <v>0</v>
      </c>
      <c r="AE57" s="22">
        <f t="shared" si="6"/>
        <v>4132</v>
      </c>
    </row>
    <row r="58" spans="3:31">
      <c r="C58" s="94" t="s">
        <v>169</v>
      </c>
      <c r="D58" s="82" t="s">
        <v>346</v>
      </c>
      <c r="E58" s="7">
        <v>0</v>
      </c>
      <c r="F58" s="8"/>
      <c r="G58" s="7">
        <v>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0</v>
      </c>
      <c r="P58" s="8"/>
      <c r="Q58" s="7">
        <v>0</v>
      </c>
      <c r="R58" s="8"/>
      <c r="S58" s="7">
        <v>0</v>
      </c>
      <c r="T58" s="8"/>
      <c r="U58" s="7">
        <v>500</v>
      </c>
      <c r="V58" s="8"/>
      <c r="W58" s="7">
        <v>1300</v>
      </c>
      <c r="X58" s="8"/>
      <c r="Y58" s="7">
        <v>0</v>
      </c>
      <c r="Z58" s="8"/>
      <c r="AA58" s="7">
        <v>0</v>
      </c>
      <c r="AB58" s="8"/>
      <c r="AC58" s="20">
        <f t="shared" si="4"/>
        <v>1800</v>
      </c>
      <c r="AD58" s="21">
        <f t="shared" si="5"/>
        <v>0</v>
      </c>
      <c r="AE58" s="22">
        <f t="shared" si="6"/>
        <v>1800</v>
      </c>
    </row>
    <row r="59" spans="3:31">
      <c r="C59" s="94" t="s">
        <v>171</v>
      </c>
      <c r="D59" s="82" t="s">
        <v>347</v>
      </c>
      <c r="E59" s="7">
        <v>0</v>
      </c>
      <c r="F59" s="8"/>
      <c r="G59" s="7">
        <v>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7">
        <v>0</v>
      </c>
      <c r="P59" s="8"/>
      <c r="Q59" s="7">
        <v>0</v>
      </c>
      <c r="R59" s="8"/>
      <c r="S59" s="7">
        <v>0</v>
      </c>
      <c r="T59" s="8"/>
      <c r="U59" s="7">
        <v>1000</v>
      </c>
      <c r="V59" s="8"/>
      <c r="W59" s="7">
        <v>500</v>
      </c>
      <c r="X59" s="8"/>
      <c r="Y59" s="7">
        <v>0</v>
      </c>
      <c r="Z59" s="8"/>
      <c r="AA59" s="7">
        <v>0</v>
      </c>
      <c r="AB59" s="8"/>
      <c r="AC59" s="20">
        <f t="shared" si="4"/>
        <v>1500</v>
      </c>
      <c r="AD59" s="21">
        <f t="shared" si="5"/>
        <v>0</v>
      </c>
      <c r="AE59" s="22">
        <f t="shared" si="6"/>
        <v>1500</v>
      </c>
    </row>
    <row r="60" spans="3:31">
      <c r="C60" s="94" t="s">
        <v>173</v>
      </c>
      <c r="D60" s="82" t="s">
        <v>348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0</v>
      </c>
      <c r="P60" s="8"/>
      <c r="Q60" s="7">
        <v>0</v>
      </c>
      <c r="R60" s="8"/>
      <c r="S60" s="7">
        <v>0</v>
      </c>
      <c r="T60" s="8"/>
      <c r="U60" s="7">
        <v>0</v>
      </c>
      <c r="V60" s="8"/>
      <c r="W60" s="7">
        <v>0</v>
      </c>
      <c r="X60" s="8"/>
      <c r="Y60" s="7">
        <v>0</v>
      </c>
      <c r="Z60" s="8"/>
      <c r="AA60" s="7">
        <v>0</v>
      </c>
      <c r="AB60" s="8"/>
      <c r="AC60" s="20">
        <f t="shared" si="4"/>
        <v>0</v>
      </c>
      <c r="AD60" s="21">
        <f t="shared" si="5"/>
        <v>0</v>
      </c>
      <c r="AE60" s="22">
        <f t="shared" si="6"/>
        <v>0</v>
      </c>
    </row>
    <row r="61" spans="3:31">
      <c r="C61" s="94" t="s">
        <v>175</v>
      </c>
      <c r="D61" s="82" t="s">
        <v>349</v>
      </c>
      <c r="E61" s="7">
        <v>0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0</v>
      </c>
      <c r="P61" s="8"/>
      <c r="Q61" s="7">
        <v>0</v>
      </c>
      <c r="R61" s="8"/>
      <c r="S61" s="7">
        <v>0</v>
      </c>
      <c r="T61" s="8"/>
      <c r="U61" s="7">
        <v>76</v>
      </c>
      <c r="V61" s="8"/>
      <c r="W61" s="7">
        <v>76</v>
      </c>
      <c r="X61" s="8"/>
      <c r="Y61" s="7">
        <v>0</v>
      </c>
      <c r="Z61" s="8"/>
      <c r="AA61" s="7">
        <v>0</v>
      </c>
      <c r="AB61" s="8"/>
      <c r="AC61" s="20">
        <f t="shared" si="4"/>
        <v>152</v>
      </c>
      <c r="AD61" s="21">
        <f t="shared" si="5"/>
        <v>0</v>
      </c>
      <c r="AE61" s="22">
        <f t="shared" si="6"/>
        <v>152</v>
      </c>
    </row>
    <row r="62" spans="3:31">
      <c r="C62" s="94" t="s">
        <v>179</v>
      </c>
      <c r="D62" s="82" t="s">
        <v>350</v>
      </c>
      <c r="E62" s="7">
        <v>15385</v>
      </c>
      <c r="F62" s="8"/>
      <c r="G62" s="7">
        <v>995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7">
        <v>0</v>
      </c>
      <c r="R62" s="8"/>
      <c r="S62" s="7">
        <v>0</v>
      </c>
      <c r="T62" s="8"/>
      <c r="U62" s="7">
        <v>0</v>
      </c>
      <c r="V62" s="8"/>
      <c r="W62" s="7">
        <v>3300</v>
      </c>
      <c r="X62" s="8"/>
      <c r="Y62" s="7">
        <v>0</v>
      </c>
      <c r="Z62" s="8"/>
      <c r="AA62" s="7">
        <v>0</v>
      </c>
      <c r="AB62" s="8"/>
      <c r="AC62" s="20">
        <f t="shared" si="4"/>
        <v>19680</v>
      </c>
      <c r="AD62" s="21">
        <f t="shared" si="5"/>
        <v>0</v>
      </c>
      <c r="AE62" s="22">
        <f t="shared" si="6"/>
        <v>19680</v>
      </c>
    </row>
    <row r="63" spans="3:31">
      <c r="C63" s="94" t="s">
        <v>181</v>
      </c>
      <c r="D63" s="82" t="s">
        <v>351</v>
      </c>
      <c r="E63" s="7">
        <v>4247</v>
      </c>
      <c r="F63" s="8"/>
      <c r="G63" s="7">
        <v>0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0</v>
      </c>
      <c r="P63" s="8"/>
      <c r="Q63" s="7">
        <v>0</v>
      </c>
      <c r="R63" s="8"/>
      <c r="S63" s="7">
        <v>0</v>
      </c>
      <c r="T63" s="8"/>
      <c r="U63" s="7">
        <v>0</v>
      </c>
      <c r="V63" s="8"/>
      <c r="W63" s="7">
        <v>650</v>
      </c>
      <c r="X63" s="8"/>
      <c r="Y63" s="7">
        <v>0</v>
      </c>
      <c r="Z63" s="8"/>
      <c r="AA63" s="7">
        <v>0</v>
      </c>
      <c r="AB63" s="8"/>
      <c r="AC63" s="20">
        <f t="shared" si="4"/>
        <v>4897</v>
      </c>
      <c r="AD63" s="21">
        <f t="shared" si="5"/>
        <v>0</v>
      </c>
      <c r="AE63" s="22">
        <f t="shared" si="6"/>
        <v>4897</v>
      </c>
    </row>
    <row r="64" spans="3:31">
      <c r="C64" s="94" t="s">
        <v>183</v>
      </c>
      <c r="D64" s="82" t="s">
        <v>352</v>
      </c>
      <c r="E64" s="7">
        <v>500</v>
      </c>
      <c r="F64" s="8"/>
      <c r="G64" s="7">
        <v>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7">
        <v>0</v>
      </c>
      <c r="P64" s="8"/>
      <c r="Q64" s="7">
        <v>0</v>
      </c>
      <c r="R64" s="8"/>
      <c r="S64" s="7">
        <v>0</v>
      </c>
      <c r="T64" s="8"/>
      <c r="U64" s="7">
        <v>0</v>
      </c>
      <c r="V64" s="8"/>
      <c r="W64" s="7">
        <v>50</v>
      </c>
      <c r="X64" s="8"/>
      <c r="Y64" s="7">
        <v>0</v>
      </c>
      <c r="Z64" s="8"/>
      <c r="AA64" s="7">
        <v>0</v>
      </c>
      <c r="AB64" s="8"/>
      <c r="AC64" s="20">
        <f t="shared" si="4"/>
        <v>550</v>
      </c>
      <c r="AD64" s="21">
        <f t="shared" si="5"/>
        <v>0</v>
      </c>
      <c r="AE64" s="22">
        <f t="shared" si="6"/>
        <v>550</v>
      </c>
    </row>
    <row r="65" spans="3:31">
      <c r="C65" s="94" t="s">
        <v>185</v>
      </c>
      <c r="D65" s="82" t="s">
        <v>353</v>
      </c>
      <c r="E65" s="7">
        <v>1500</v>
      </c>
      <c r="F65" s="8"/>
      <c r="G65" s="7">
        <v>0</v>
      </c>
      <c r="H65" s="8"/>
      <c r="I65" s="7">
        <v>0</v>
      </c>
      <c r="J65" s="8"/>
      <c r="K65" s="7">
        <v>0</v>
      </c>
      <c r="L65" s="8"/>
      <c r="M65" s="7">
        <v>0</v>
      </c>
      <c r="N65" s="8"/>
      <c r="O65" s="7">
        <v>0</v>
      </c>
      <c r="P65" s="8"/>
      <c r="Q65" s="7">
        <v>0</v>
      </c>
      <c r="R65" s="8"/>
      <c r="S65" s="7">
        <v>0</v>
      </c>
      <c r="T65" s="8"/>
      <c r="U65" s="7">
        <v>0</v>
      </c>
      <c r="V65" s="8"/>
      <c r="W65" s="7">
        <v>2000</v>
      </c>
      <c r="X65" s="8"/>
      <c r="Y65" s="7">
        <v>0</v>
      </c>
      <c r="Z65" s="8"/>
      <c r="AA65" s="7">
        <v>0</v>
      </c>
      <c r="AB65" s="8"/>
      <c r="AC65" s="20">
        <f t="shared" si="4"/>
        <v>3500</v>
      </c>
      <c r="AD65" s="21">
        <f t="shared" si="5"/>
        <v>0</v>
      </c>
      <c r="AE65" s="22">
        <f t="shared" si="6"/>
        <v>3500</v>
      </c>
    </row>
    <row r="66" spans="3:31">
      <c r="C66" s="94" t="s">
        <v>189</v>
      </c>
      <c r="D66" s="82" t="s">
        <v>354</v>
      </c>
      <c r="E66" s="7">
        <v>0</v>
      </c>
      <c r="F66" s="8"/>
      <c r="G66" s="7">
        <v>0</v>
      </c>
      <c r="H66" s="8"/>
      <c r="I66" s="7">
        <v>0</v>
      </c>
      <c r="J66" s="8"/>
      <c r="K66" s="7">
        <v>0</v>
      </c>
      <c r="L66" s="8"/>
      <c r="M66" s="7">
        <v>0</v>
      </c>
      <c r="N66" s="8"/>
      <c r="O66" s="7">
        <v>0</v>
      </c>
      <c r="P66" s="8"/>
      <c r="Q66" s="7">
        <v>0</v>
      </c>
      <c r="R66" s="8"/>
      <c r="S66" s="7">
        <v>0</v>
      </c>
      <c r="T66" s="8"/>
      <c r="U66" s="7">
        <v>0</v>
      </c>
      <c r="V66" s="8"/>
      <c r="W66" s="7">
        <v>0</v>
      </c>
      <c r="X66" s="8"/>
      <c r="Y66" s="7">
        <v>0</v>
      </c>
      <c r="Z66" s="8"/>
      <c r="AA66" s="7">
        <v>0</v>
      </c>
      <c r="AB66" s="8"/>
      <c r="AC66" s="20">
        <f t="shared" si="4"/>
        <v>0</v>
      </c>
      <c r="AD66" s="21">
        <f t="shared" si="5"/>
        <v>0</v>
      </c>
      <c r="AE66" s="22">
        <f t="shared" si="6"/>
        <v>0</v>
      </c>
    </row>
    <row r="67" spans="3:31">
      <c r="C67" s="94" t="s">
        <v>191</v>
      </c>
      <c r="D67" s="82" t="s">
        <v>355</v>
      </c>
      <c r="E67" s="7">
        <v>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7">
        <v>0</v>
      </c>
      <c r="N67" s="8"/>
      <c r="O67" s="7">
        <v>0</v>
      </c>
      <c r="P67" s="8"/>
      <c r="Q67" s="7">
        <v>0</v>
      </c>
      <c r="R67" s="8"/>
      <c r="S67" s="7">
        <v>0</v>
      </c>
      <c r="T67" s="8"/>
      <c r="U67" s="7">
        <v>0</v>
      </c>
      <c r="V67" s="8"/>
      <c r="W67" s="7">
        <v>0</v>
      </c>
      <c r="X67" s="8"/>
      <c r="Y67" s="7">
        <v>0</v>
      </c>
      <c r="Z67" s="8"/>
      <c r="AA67" s="7">
        <v>0</v>
      </c>
      <c r="AB67" s="8"/>
      <c r="AC67" s="20">
        <f t="shared" si="4"/>
        <v>0</v>
      </c>
      <c r="AD67" s="21">
        <f t="shared" si="5"/>
        <v>0</v>
      </c>
      <c r="AE67" s="22">
        <f t="shared" si="6"/>
        <v>0</v>
      </c>
    </row>
    <row r="68" spans="3:31">
      <c r="C68" s="94" t="s">
        <v>195</v>
      </c>
      <c r="D68" s="82" t="s">
        <v>356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7">
        <v>0</v>
      </c>
      <c r="R68" s="8"/>
      <c r="S68" s="7">
        <v>0</v>
      </c>
      <c r="T68" s="8"/>
      <c r="U68" s="7">
        <v>0</v>
      </c>
      <c r="V68" s="8"/>
      <c r="W68" s="7">
        <v>0</v>
      </c>
      <c r="X68" s="8"/>
      <c r="Y68" s="7">
        <v>0</v>
      </c>
      <c r="Z68" s="8"/>
      <c r="AA68" s="7">
        <v>0</v>
      </c>
      <c r="AB68" s="8"/>
      <c r="AC68" s="20">
        <f t="shared" si="4"/>
        <v>0</v>
      </c>
      <c r="AD68" s="21">
        <f t="shared" si="5"/>
        <v>0</v>
      </c>
      <c r="AE68" s="22">
        <f t="shared" si="6"/>
        <v>0</v>
      </c>
    </row>
    <row r="69" spans="3:31">
      <c r="C69" s="94" t="s">
        <v>197</v>
      </c>
      <c r="D69" s="82" t="s">
        <v>357</v>
      </c>
      <c r="E69" s="7">
        <v>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7">
        <v>0</v>
      </c>
      <c r="N69" s="8"/>
      <c r="O69" s="7">
        <v>0</v>
      </c>
      <c r="P69" s="8"/>
      <c r="Q69" s="7">
        <v>0</v>
      </c>
      <c r="R69" s="8"/>
      <c r="S69" s="7">
        <v>0</v>
      </c>
      <c r="T69" s="8"/>
      <c r="U69" s="7">
        <v>0</v>
      </c>
      <c r="V69" s="8"/>
      <c r="W69" s="7">
        <v>0</v>
      </c>
      <c r="X69" s="8"/>
      <c r="Y69" s="7">
        <v>0</v>
      </c>
      <c r="Z69" s="8"/>
      <c r="AA69" s="7">
        <v>0</v>
      </c>
      <c r="AB69" s="8"/>
      <c r="AC69" s="20">
        <f t="shared" si="4"/>
        <v>0</v>
      </c>
      <c r="AD69" s="21">
        <f t="shared" si="5"/>
        <v>0</v>
      </c>
      <c r="AE69" s="22">
        <f t="shared" si="6"/>
        <v>0</v>
      </c>
    </row>
    <row r="70" spans="3:31">
      <c r="C70" s="94" t="s">
        <v>199</v>
      </c>
      <c r="D70" s="82" t="s">
        <v>358</v>
      </c>
      <c r="E70" s="7">
        <v>750</v>
      </c>
      <c r="F70" s="8"/>
      <c r="G70" s="7">
        <v>0</v>
      </c>
      <c r="H70" s="8"/>
      <c r="I70" s="7">
        <v>0</v>
      </c>
      <c r="J70" s="8"/>
      <c r="K70" s="7">
        <v>0</v>
      </c>
      <c r="L70" s="8"/>
      <c r="M70" s="7">
        <v>0</v>
      </c>
      <c r="N70" s="8"/>
      <c r="O70" s="7">
        <v>0</v>
      </c>
      <c r="P70" s="8"/>
      <c r="Q70" s="7">
        <v>0</v>
      </c>
      <c r="R70" s="8"/>
      <c r="S70" s="7">
        <v>0</v>
      </c>
      <c r="T70" s="8"/>
      <c r="U70" s="7">
        <v>500</v>
      </c>
      <c r="V70" s="8"/>
      <c r="W70" s="7">
        <v>175</v>
      </c>
      <c r="X70" s="8"/>
      <c r="Y70" s="7">
        <v>0</v>
      </c>
      <c r="Z70" s="8"/>
      <c r="AA70" s="7">
        <v>0</v>
      </c>
      <c r="AB70" s="8"/>
      <c r="AC70" s="20">
        <f t="shared" si="4"/>
        <v>1425</v>
      </c>
      <c r="AD70" s="21">
        <f t="shared" si="5"/>
        <v>0</v>
      </c>
      <c r="AE70" s="22">
        <f t="shared" si="6"/>
        <v>1425</v>
      </c>
    </row>
    <row r="71" spans="3:31">
      <c r="C71" s="94" t="s">
        <v>203</v>
      </c>
      <c r="D71" s="82" t="s">
        <v>359</v>
      </c>
      <c r="E71" s="7">
        <v>0</v>
      </c>
      <c r="F71" s="8"/>
      <c r="G71" s="7">
        <v>0</v>
      </c>
      <c r="H71" s="8"/>
      <c r="I71" s="7">
        <v>0</v>
      </c>
      <c r="J71" s="8"/>
      <c r="K71" s="7">
        <v>0</v>
      </c>
      <c r="L71" s="8"/>
      <c r="M71" s="7">
        <v>0</v>
      </c>
      <c r="N71" s="8"/>
      <c r="O71" s="7">
        <v>0</v>
      </c>
      <c r="P71" s="8"/>
      <c r="Q71" s="7">
        <v>0</v>
      </c>
      <c r="R71" s="8"/>
      <c r="S71" s="7">
        <v>0</v>
      </c>
      <c r="T71" s="8"/>
      <c r="U71" s="7">
        <v>0</v>
      </c>
      <c r="V71" s="8"/>
      <c r="W71" s="7">
        <v>0</v>
      </c>
      <c r="X71" s="8"/>
      <c r="Y71" s="7">
        <v>0</v>
      </c>
      <c r="Z71" s="8"/>
      <c r="AA71" s="7">
        <v>0</v>
      </c>
      <c r="AB71" s="8"/>
      <c r="AC71" s="20">
        <f t="shared" si="4"/>
        <v>0</v>
      </c>
      <c r="AD71" s="21">
        <f t="shared" si="5"/>
        <v>0</v>
      </c>
      <c r="AE71" s="22">
        <f t="shared" si="6"/>
        <v>0</v>
      </c>
    </row>
    <row r="72" spans="3:31">
      <c r="C72" s="94" t="s">
        <v>205</v>
      </c>
      <c r="D72" s="82" t="s">
        <v>360</v>
      </c>
      <c r="E72" s="7">
        <v>1480</v>
      </c>
      <c r="F72" s="8"/>
      <c r="G72" s="7">
        <v>520</v>
      </c>
      <c r="H72" s="8"/>
      <c r="I72" s="7">
        <v>0</v>
      </c>
      <c r="J72" s="8"/>
      <c r="K72" s="7">
        <v>0</v>
      </c>
      <c r="L72" s="8"/>
      <c r="M72" s="7">
        <v>0</v>
      </c>
      <c r="N72" s="8"/>
      <c r="O72" s="7">
        <v>500</v>
      </c>
      <c r="P72" s="8"/>
      <c r="Q72" s="7">
        <v>0</v>
      </c>
      <c r="R72" s="8"/>
      <c r="S72" s="7">
        <v>0</v>
      </c>
      <c r="T72" s="8"/>
      <c r="U72" s="7">
        <v>0</v>
      </c>
      <c r="V72" s="8"/>
      <c r="W72" s="7">
        <v>6769.79</v>
      </c>
      <c r="X72" s="8"/>
      <c r="Y72" s="7">
        <v>0</v>
      </c>
      <c r="Z72" s="8"/>
      <c r="AA72" s="7">
        <v>5300</v>
      </c>
      <c r="AB72" s="8"/>
      <c r="AC72" s="20">
        <f t="shared" si="4"/>
        <v>14569.79</v>
      </c>
      <c r="AD72" s="21">
        <f t="shared" si="5"/>
        <v>0</v>
      </c>
      <c r="AE72" s="22">
        <f t="shared" si="6"/>
        <v>14569.79</v>
      </c>
    </row>
    <row r="73" spans="3:31">
      <c r="C73" s="94" t="s">
        <v>207</v>
      </c>
      <c r="D73" s="82" t="s">
        <v>361</v>
      </c>
      <c r="E73" s="7">
        <v>0</v>
      </c>
      <c r="F73" s="8"/>
      <c r="G73" s="7">
        <v>0</v>
      </c>
      <c r="H73" s="8"/>
      <c r="I73" s="7">
        <v>0</v>
      </c>
      <c r="J73" s="8"/>
      <c r="K73" s="7">
        <v>0</v>
      </c>
      <c r="L73" s="8"/>
      <c r="M73" s="7">
        <v>0</v>
      </c>
      <c r="N73" s="8"/>
      <c r="O73" s="7">
        <v>0</v>
      </c>
      <c r="P73" s="8"/>
      <c r="Q73" s="7">
        <v>0</v>
      </c>
      <c r="R73" s="8"/>
      <c r="S73" s="7">
        <v>0</v>
      </c>
      <c r="T73" s="8"/>
      <c r="U73" s="7">
        <v>0</v>
      </c>
      <c r="V73" s="8"/>
      <c r="W73" s="7">
        <v>0</v>
      </c>
      <c r="X73" s="8"/>
      <c r="Y73" s="7">
        <v>0</v>
      </c>
      <c r="Z73" s="8"/>
      <c r="AA73" s="7">
        <v>0</v>
      </c>
      <c r="AB73" s="8"/>
      <c r="AC73" s="20">
        <f t="shared" si="4"/>
        <v>0</v>
      </c>
      <c r="AD73" s="21">
        <f t="shared" si="5"/>
        <v>0</v>
      </c>
      <c r="AE73" s="22">
        <f t="shared" si="6"/>
        <v>0</v>
      </c>
    </row>
    <row r="74" spans="3:31">
      <c r="C74" s="94" t="s">
        <v>209</v>
      </c>
      <c r="D74" s="82" t="s">
        <v>362</v>
      </c>
      <c r="E74" s="7">
        <v>0</v>
      </c>
      <c r="F74" s="8"/>
      <c r="G74" s="7">
        <v>0</v>
      </c>
      <c r="H74" s="8"/>
      <c r="I74" s="7">
        <v>0</v>
      </c>
      <c r="J74" s="8"/>
      <c r="K74" s="7">
        <v>0</v>
      </c>
      <c r="L74" s="8"/>
      <c r="M74" s="7">
        <v>0</v>
      </c>
      <c r="N74" s="8"/>
      <c r="O74" s="7">
        <v>0</v>
      </c>
      <c r="P74" s="8"/>
      <c r="Q74" s="7">
        <v>0</v>
      </c>
      <c r="R74" s="8"/>
      <c r="S74" s="7">
        <v>0</v>
      </c>
      <c r="T74" s="8"/>
      <c r="U74" s="7">
        <v>0</v>
      </c>
      <c r="V74" s="8"/>
      <c r="W74" s="7">
        <v>0</v>
      </c>
      <c r="X74" s="8"/>
      <c r="Y74" s="7">
        <v>0</v>
      </c>
      <c r="Z74" s="8"/>
      <c r="AA74" s="7">
        <v>0</v>
      </c>
      <c r="AB74" s="8"/>
      <c r="AC74" s="20">
        <f t="shared" si="4"/>
        <v>0</v>
      </c>
      <c r="AD74" s="21">
        <f t="shared" si="5"/>
        <v>0</v>
      </c>
      <c r="AE74" s="22">
        <f t="shared" si="6"/>
        <v>0</v>
      </c>
    </row>
    <row r="75" spans="3:31">
      <c r="C75" s="94" t="s">
        <v>211</v>
      </c>
      <c r="D75" s="82" t="s">
        <v>363</v>
      </c>
      <c r="E75" s="7">
        <v>0</v>
      </c>
      <c r="F75" s="8"/>
      <c r="G75" s="7">
        <v>0</v>
      </c>
      <c r="H75" s="8"/>
      <c r="I75" s="7">
        <v>0</v>
      </c>
      <c r="J75" s="8"/>
      <c r="K75" s="7">
        <v>0</v>
      </c>
      <c r="L75" s="8"/>
      <c r="M75" s="7">
        <v>0</v>
      </c>
      <c r="N75" s="8"/>
      <c r="O75" s="7">
        <v>0</v>
      </c>
      <c r="P75" s="8"/>
      <c r="Q75" s="7">
        <v>0</v>
      </c>
      <c r="R75" s="8"/>
      <c r="S75" s="7">
        <v>0</v>
      </c>
      <c r="T75" s="8"/>
      <c r="U75" s="7">
        <v>0</v>
      </c>
      <c r="V75" s="8"/>
      <c r="W75" s="7">
        <v>0</v>
      </c>
      <c r="X75" s="8"/>
      <c r="Y75" s="7">
        <v>0</v>
      </c>
      <c r="Z75" s="8"/>
      <c r="AA75" s="7">
        <v>0</v>
      </c>
      <c r="AB75" s="8"/>
      <c r="AC75" s="20">
        <f t="shared" si="4"/>
        <v>0</v>
      </c>
      <c r="AD75" s="21">
        <f t="shared" si="5"/>
        <v>0</v>
      </c>
      <c r="AE75" s="22">
        <f t="shared" si="6"/>
        <v>0</v>
      </c>
    </row>
    <row r="76" spans="3:31">
      <c r="C76" s="94" t="s">
        <v>213</v>
      </c>
      <c r="D76" s="82" t="s">
        <v>364</v>
      </c>
      <c r="E76" s="7">
        <v>0</v>
      </c>
      <c r="F76" s="8"/>
      <c r="G76" s="7">
        <v>0</v>
      </c>
      <c r="H76" s="8"/>
      <c r="I76" s="7">
        <v>0</v>
      </c>
      <c r="J76" s="8"/>
      <c r="K76" s="7">
        <v>0</v>
      </c>
      <c r="L76" s="8"/>
      <c r="M76" s="7">
        <v>0</v>
      </c>
      <c r="N76" s="8"/>
      <c r="O76" s="7">
        <v>0</v>
      </c>
      <c r="P76" s="8"/>
      <c r="Q76" s="7">
        <v>0</v>
      </c>
      <c r="R76" s="8"/>
      <c r="S76" s="7">
        <v>0</v>
      </c>
      <c r="T76" s="8"/>
      <c r="U76" s="7">
        <v>0</v>
      </c>
      <c r="V76" s="8"/>
      <c r="W76" s="7">
        <v>0</v>
      </c>
      <c r="X76" s="8"/>
      <c r="Y76" s="7">
        <v>0</v>
      </c>
      <c r="Z76" s="8"/>
      <c r="AA76" s="7">
        <v>0</v>
      </c>
      <c r="AB76" s="8"/>
      <c r="AC76" s="20">
        <f t="shared" si="4"/>
        <v>0</v>
      </c>
      <c r="AD76" s="21">
        <f t="shared" si="5"/>
        <v>0</v>
      </c>
      <c r="AE76" s="22">
        <f t="shared" si="6"/>
        <v>0</v>
      </c>
    </row>
    <row r="77" spans="3:31">
      <c r="C77" s="94" t="s">
        <v>215</v>
      </c>
      <c r="D77" s="82" t="s">
        <v>365</v>
      </c>
      <c r="E77" s="7">
        <v>0</v>
      </c>
      <c r="F77" s="8"/>
      <c r="G77" s="7">
        <v>0</v>
      </c>
      <c r="H77" s="8"/>
      <c r="I77" s="7">
        <v>0</v>
      </c>
      <c r="J77" s="8"/>
      <c r="K77" s="7">
        <v>0</v>
      </c>
      <c r="L77" s="8"/>
      <c r="M77" s="7">
        <v>0</v>
      </c>
      <c r="N77" s="8"/>
      <c r="O77" s="7">
        <v>0</v>
      </c>
      <c r="P77" s="8"/>
      <c r="Q77" s="7">
        <v>0</v>
      </c>
      <c r="R77" s="8"/>
      <c r="S77" s="7">
        <v>0</v>
      </c>
      <c r="T77" s="8"/>
      <c r="U77" s="7">
        <v>0</v>
      </c>
      <c r="V77" s="8"/>
      <c r="W77" s="7">
        <v>0</v>
      </c>
      <c r="X77" s="8"/>
      <c r="Y77" s="7">
        <v>0</v>
      </c>
      <c r="Z77" s="8"/>
      <c r="AA77" s="7">
        <v>0</v>
      </c>
      <c r="AB77" s="8"/>
      <c r="AC77" s="20">
        <f t="shared" si="4"/>
        <v>0</v>
      </c>
      <c r="AD77" s="21">
        <f t="shared" si="5"/>
        <v>0</v>
      </c>
      <c r="AE77" s="22">
        <f t="shared" si="6"/>
        <v>0</v>
      </c>
    </row>
    <row r="78" spans="3:31">
      <c r="C78" s="94" t="s">
        <v>217</v>
      </c>
      <c r="D78" s="82" t="s">
        <v>366</v>
      </c>
      <c r="E78" s="7">
        <v>0</v>
      </c>
      <c r="F78" s="8"/>
      <c r="G78" s="7">
        <v>0</v>
      </c>
      <c r="H78" s="8"/>
      <c r="I78" s="7">
        <v>0</v>
      </c>
      <c r="J78" s="8"/>
      <c r="K78" s="7">
        <v>100</v>
      </c>
      <c r="L78" s="8"/>
      <c r="M78" s="7">
        <v>0</v>
      </c>
      <c r="N78" s="8"/>
      <c r="O78" s="7">
        <v>0</v>
      </c>
      <c r="P78" s="8"/>
      <c r="Q78" s="7">
        <v>0</v>
      </c>
      <c r="R78" s="8"/>
      <c r="S78" s="7">
        <v>0</v>
      </c>
      <c r="T78" s="8"/>
      <c r="U78" s="7">
        <v>50</v>
      </c>
      <c r="V78" s="8"/>
      <c r="W78" s="7">
        <v>0</v>
      </c>
      <c r="X78" s="8"/>
      <c r="Y78" s="7">
        <v>0</v>
      </c>
      <c r="Z78" s="8"/>
      <c r="AA78" s="7">
        <v>3000</v>
      </c>
      <c r="AB78" s="8"/>
      <c r="AC78" s="20">
        <f t="shared" si="4"/>
        <v>3150</v>
      </c>
      <c r="AD78" s="21">
        <f t="shared" si="5"/>
        <v>0</v>
      </c>
      <c r="AE78" s="22">
        <f t="shared" si="6"/>
        <v>3150</v>
      </c>
    </row>
    <row r="79" spans="3:31">
      <c r="C79" s="94" t="s">
        <v>221</v>
      </c>
      <c r="D79" s="82" t="s">
        <v>466</v>
      </c>
      <c r="E79" s="7">
        <v>7500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7">
        <v>0</v>
      </c>
      <c r="N79" s="8"/>
      <c r="O79" s="7">
        <v>0</v>
      </c>
      <c r="P79" s="8"/>
      <c r="Q79" s="7">
        <v>0</v>
      </c>
      <c r="R79" s="8"/>
      <c r="S79" s="7"/>
      <c r="T79" s="8"/>
      <c r="U79" s="7">
        <v>0</v>
      </c>
      <c r="V79" s="8"/>
      <c r="W79" s="7">
        <v>0</v>
      </c>
      <c r="X79" s="8"/>
      <c r="Y79" s="7">
        <v>0</v>
      </c>
      <c r="Z79" s="8"/>
      <c r="AA79" s="7">
        <v>0</v>
      </c>
      <c r="AB79" s="8"/>
      <c r="AC79" s="20">
        <f t="shared" si="4"/>
        <v>7500</v>
      </c>
      <c r="AD79" s="21">
        <f t="shared" si="5"/>
        <v>0</v>
      </c>
      <c r="AE79" s="22"/>
    </row>
    <row r="80" spans="3:31">
      <c r="C80" s="94" t="s">
        <v>219</v>
      </c>
      <c r="D80" s="82" t="s">
        <v>367</v>
      </c>
      <c r="E80" s="7">
        <v>1894</v>
      </c>
      <c r="F80" s="8"/>
      <c r="G80" s="7">
        <v>1320</v>
      </c>
      <c r="H80" s="8"/>
      <c r="I80" s="7">
        <v>0</v>
      </c>
      <c r="J80" s="8"/>
      <c r="K80" s="7">
        <v>1500</v>
      </c>
      <c r="L80" s="8"/>
      <c r="M80" s="7">
        <v>0</v>
      </c>
      <c r="N80" s="8"/>
      <c r="O80" s="7">
        <v>0</v>
      </c>
      <c r="P80" s="8"/>
      <c r="Q80" s="7">
        <v>0</v>
      </c>
      <c r="R80" s="8"/>
      <c r="S80" s="7">
        <v>0</v>
      </c>
      <c r="T80" s="8"/>
      <c r="U80" s="7">
        <v>1500</v>
      </c>
      <c r="V80" s="8"/>
      <c r="W80" s="7">
        <v>50</v>
      </c>
      <c r="X80" s="8"/>
      <c r="Y80" s="7">
        <v>0</v>
      </c>
      <c r="Z80" s="8"/>
      <c r="AA80" s="7">
        <v>0</v>
      </c>
      <c r="AB80" s="8"/>
      <c r="AC80" s="20">
        <f t="shared" si="4"/>
        <v>6264</v>
      </c>
      <c r="AD80" s="21">
        <f t="shared" si="5"/>
        <v>0</v>
      </c>
      <c r="AE80" s="22">
        <f t="shared" si="6"/>
        <v>6264</v>
      </c>
    </row>
    <row r="81" spans="3:31">
      <c r="C81" s="94" t="s">
        <v>223</v>
      </c>
      <c r="D81" s="82" t="s">
        <v>368</v>
      </c>
      <c r="E81" s="7">
        <v>0</v>
      </c>
      <c r="F81" s="8"/>
      <c r="G81" s="7">
        <v>0</v>
      </c>
      <c r="H81" s="8"/>
      <c r="I81" s="7">
        <v>0</v>
      </c>
      <c r="J81" s="8"/>
      <c r="K81" s="7">
        <v>2500</v>
      </c>
      <c r="L81" s="8"/>
      <c r="M81" s="7">
        <v>0</v>
      </c>
      <c r="N81" s="8"/>
      <c r="O81" s="7">
        <v>0</v>
      </c>
      <c r="P81" s="8"/>
      <c r="Q81" s="7">
        <v>0</v>
      </c>
      <c r="R81" s="8"/>
      <c r="S81" s="7">
        <v>0</v>
      </c>
      <c r="T81" s="8"/>
      <c r="U81" s="7">
        <v>0</v>
      </c>
      <c r="V81" s="8"/>
      <c r="W81" s="7">
        <v>0</v>
      </c>
      <c r="X81" s="8"/>
      <c r="Y81" s="7">
        <v>0</v>
      </c>
      <c r="Z81" s="8"/>
      <c r="AA81" s="7">
        <v>0</v>
      </c>
      <c r="AB81" s="8"/>
      <c r="AC81" s="20">
        <f t="shared" si="4"/>
        <v>2500</v>
      </c>
      <c r="AD81" s="21">
        <f t="shared" si="5"/>
        <v>0</v>
      </c>
      <c r="AE81" s="22">
        <f t="shared" si="6"/>
        <v>2500</v>
      </c>
    </row>
    <row r="82" spans="3:31">
      <c r="C82" s="94" t="s">
        <v>227</v>
      </c>
      <c r="D82" s="92" t="s">
        <v>369</v>
      </c>
      <c r="E82" s="7">
        <v>594</v>
      </c>
      <c r="F82" s="8"/>
      <c r="G82" s="7">
        <v>1009</v>
      </c>
      <c r="H82" s="8"/>
      <c r="I82" s="7">
        <v>0</v>
      </c>
      <c r="J82" s="8"/>
      <c r="K82" s="7">
        <v>0</v>
      </c>
      <c r="L82" s="8"/>
      <c r="M82" s="7">
        <v>0</v>
      </c>
      <c r="N82" s="8"/>
      <c r="O82" s="7">
        <v>0</v>
      </c>
      <c r="P82" s="8"/>
      <c r="Q82" s="7">
        <v>0</v>
      </c>
      <c r="R82" s="8"/>
      <c r="S82" s="7">
        <v>0</v>
      </c>
      <c r="T82" s="8"/>
      <c r="U82" s="7">
        <v>0</v>
      </c>
      <c r="V82" s="8"/>
      <c r="W82" s="7">
        <v>415</v>
      </c>
      <c r="X82" s="8"/>
      <c r="Y82" s="7">
        <v>0</v>
      </c>
      <c r="Z82" s="8"/>
      <c r="AA82" s="7">
        <v>0</v>
      </c>
      <c r="AB82" s="8"/>
      <c r="AC82" s="20">
        <f t="shared" si="4"/>
        <v>2018</v>
      </c>
      <c r="AD82" s="21">
        <f t="shared" si="5"/>
        <v>0</v>
      </c>
      <c r="AE82" s="22">
        <f t="shared" si="6"/>
        <v>2018</v>
      </c>
    </row>
    <row r="83" spans="3:31">
      <c r="C83" s="94" t="s">
        <v>229</v>
      </c>
      <c r="D83" s="92" t="s">
        <v>370</v>
      </c>
      <c r="E83" s="7">
        <v>0</v>
      </c>
      <c r="F83" s="8"/>
      <c r="G83" s="7">
        <v>0</v>
      </c>
      <c r="H83" s="8"/>
      <c r="I83" s="7">
        <v>0</v>
      </c>
      <c r="J83" s="8"/>
      <c r="K83" s="7">
        <v>0</v>
      </c>
      <c r="L83" s="8"/>
      <c r="M83" s="7">
        <v>0</v>
      </c>
      <c r="N83" s="8"/>
      <c r="O83" s="7">
        <v>0</v>
      </c>
      <c r="P83" s="8"/>
      <c r="Q83" s="7">
        <v>0</v>
      </c>
      <c r="R83" s="8"/>
      <c r="S83" s="7">
        <v>0</v>
      </c>
      <c r="T83" s="8"/>
      <c r="U83" s="7">
        <v>0</v>
      </c>
      <c r="V83" s="8"/>
      <c r="W83" s="7">
        <v>600</v>
      </c>
      <c r="X83" s="8"/>
      <c r="Y83" s="7">
        <v>0</v>
      </c>
      <c r="Z83" s="8"/>
      <c r="AA83" s="7">
        <v>0</v>
      </c>
      <c r="AB83" s="8"/>
      <c r="AC83" s="20">
        <f t="shared" si="4"/>
        <v>600</v>
      </c>
      <c r="AD83" s="21">
        <f t="shared" si="5"/>
        <v>0</v>
      </c>
      <c r="AE83" s="22">
        <f t="shared" si="6"/>
        <v>600</v>
      </c>
    </row>
    <row r="84" spans="3:31">
      <c r="C84" s="94" t="s">
        <v>231</v>
      </c>
      <c r="D84" s="92" t="s">
        <v>371</v>
      </c>
      <c r="E84" s="7">
        <v>12107</v>
      </c>
      <c r="F84" s="8"/>
      <c r="G84" s="7">
        <v>0</v>
      </c>
      <c r="H84" s="8"/>
      <c r="I84" s="7">
        <v>0</v>
      </c>
      <c r="J84" s="8"/>
      <c r="K84" s="7">
        <v>0</v>
      </c>
      <c r="L84" s="8"/>
      <c r="M84" s="7">
        <v>0</v>
      </c>
      <c r="N84" s="8"/>
      <c r="O84" s="7">
        <v>0</v>
      </c>
      <c r="P84" s="8"/>
      <c r="Q84" s="7">
        <v>0</v>
      </c>
      <c r="R84" s="8"/>
      <c r="S84" s="7">
        <v>0</v>
      </c>
      <c r="T84" s="8"/>
      <c r="U84" s="7">
        <v>0</v>
      </c>
      <c r="V84" s="8"/>
      <c r="W84" s="7">
        <v>0</v>
      </c>
      <c r="X84" s="8"/>
      <c r="Y84" s="7">
        <v>0</v>
      </c>
      <c r="Z84" s="8"/>
      <c r="AA84" s="7">
        <v>0</v>
      </c>
      <c r="AB84" s="8"/>
      <c r="AC84" s="20">
        <f t="shared" si="4"/>
        <v>12107</v>
      </c>
      <c r="AD84" s="21">
        <f t="shared" si="5"/>
        <v>0</v>
      </c>
      <c r="AE84" s="22">
        <f t="shared" si="6"/>
        <v>12107</v>
      </c>
    </row>
    <row r="85" spans="3:31">
      <c r="C85" s="94" t="s">
        <v>233</v>
      </c>
      <c r="D85" s="92" t="s">
        <v>234</v>
      </c>
      <c r="E85" s="7">
        <v>0</v>
      </c>
      <c r="F85" s="8"/>
      <c r="G85" s="7">
        <v>0</v>
      </c>
      <c r="H85" s="8"/>
      <c r="I85" s="7">
        <v>0</v>
      </c>
      <c r="J85" s="8"/>
      <c r="K85" s="7">
        <v>0</v>
      </c>
      <c r="L85" s="8"/>
      <c r="M85" s="7">
        <v>0</v>
      </c>
      <c r="N85" s="8"/>
      <c r="O85" s="7">
        <v>0</v>
      </c>
      <c r="P85" s="8"/>
      <c r="Q85" s="7">
        <v>0</v>
      </c>
      <c r="R85" s="8"/>
      <c r="S85" s="7">
        <v>0</v>
      </c>
      <c r="T85" s="8"/>
      <c r="U85" s="7">
        <v>0</v>
      </c>
      <c r="V85" s="8"/>
      <c r="W85" s="7">
        <v>0</v>
      </c>
      <c r="X85" s="8"/>
      <c r="Y85" s="7">
        <v>0</v>
      </c>
      <c r="Z85" s="8"/>
      <c r="AA85" s="7">
        <v>0</v>
      </c>
      <c r="AB85" s="8"/>
      <c r="AC85" s="20">
        <f t="shared" si="4"/>
        <v>0</v>
      </c>
      <c r="AD85" s="21">
        <f t="shared" si="5"/>
        <v>0</v>
      </c>
      <c r="AE85" s="22">
        <f t="shared" si="6"/>
        <v>0</v>
      </c>
    </row>
    <row r="86" spans="3:31">
      <c r="C86" s="94" t="s">
        <v>235</v>
      </c>
      <c r="D86" s="92" t="s">
        <v>372</v>
      </c>
      <c r="E86" s="7">
        <v>1888</v>
      </c>
      <c r="F86" s="8"/>
      <c r="G86" s="7">
        <v>0</v>
      </c>
      <c r="H86" s="8"/>
      <c r="I86" s="7">
        <v>0</v>
      </c>
      <c r="J86" s="8"/>
      <c r="K86" s="7">
        <v>0</v>
      </c>
      <c r="L86" s="8"/>
      <c r="M86" s="7">
        <v>1352</v>
      </c>
      <c r="N86" s="8"/>
      <c r="O86" s="7">
        <v>0</v>
      </c>
      <c r="P86" s="8"/>
      <c r="Q86" s="7">
        <v>0</v>
      </c>
      <c r="R86" s="8"/>
      <c r="S86" s="7">
        <v>0</v>
      </c>
      <c r="T86" s="8"/>
      <c r="U86" s="7">
        <v>0</v>
      </c>
      <c r="V86" s="8"/>
      <c r="W86" s="7">
        <v>0</v>
      </c>
      <c r="X86" s="8"/>
      <c r="Y86" s="7">
        <v>3000</v>
      </c>
      <c r="Z86" s="8"/>
      <c r="AA86" s="7">
        <v>3650</v>
      </c>
      <c r="AB86" s="8"/>
      <c r="AC86" s="20">
        <f t="shared" si="4"/>
        <v>9890</v>
      </c>
      <c r="AD86" s="21">
        <f t="shared" si="5"/>
        <v>0</v>
      </c>
      <c r="AE86" s="22">
        <f t="shared" si="6"/>
        <v>9890</v>
      </c>
    </row>
    <row r="87" spans="3:31">
      <c r="C87" s="94" t="s">
        <v>237</v>
      </c>
      <c r="D87" s="92" t="s">
        <v>373</v>
      </c>
      <c r="E87" s="7">
        <v>3930</v>
      </c>
      <c r="F87" s="8"/>
      <c r="G87" s="7">
        <v>1640</v>
      </c>
      <c r="H87" s="8"/>
      <c r="I87" s="7">
        <v>0</v>
      </c>
      <c r="J87" s="8"/>
      <c r="K87" s="7">
        <v>0</v>
      </c>
      <c r="L87" s="8"/>
      <c r="M87" s="7">
        <v>0</v>
      </c>
      <c r="N87" s="8"/>
      <c r="O87" s="7">
        <v>0</v>
      </c>
      <c r="P87" s="8"/>
      <c r="Q87" s="7">
        <v>0</v>
      </c>
      <c r="R87" s="8"/>
      <c r="S87" s="7">
        <v>0</v>
      </c>
      <c r="T87" s="8"/>
      <c r="U87" s="7">
        <v>0</v>
      </c>
      <c r="V87" s="8"/>
      <c r="W87" s="7">
        <v>0</v>
      </c>
      <c r="X87" s="8"/>
      <c r="Y87" s="7">
        <v>0</v>
      </c>
      <c r="Z87" s="8"/>
      <c r="AA87" s="7">
        <v>0</v>
      </c>
      <c r="AB87" s="8"/>
      <c r="AC87" s="20">
        <f t="shared" si="4"/>
        <v>5570</v>
      </c>
      <c r="AD87" s="21">
        <f t="shared" si="5"/>
        <v>0</v>
      </c>
      <c r="AE87" s="22">
        <f t="shared" si="6"/>
        <v>5570</v>
      </c>
    </row>
    <row r="88" spans="3:31">
      <c r="C88" s="94" t="s">
        <v>239</v>
      </c>
      <c r="D88" s="92" t="s">
        <v>374</v>
      </c>
      <c r="E88" s="7">
        <v>0</v>
      </c>
      <c r="F88" s="8"/>
      <c r="G88" s="7">
        <v>0</v>
      </c>
      <c r="H88" s="8"/>
      <c r="I88" s="7">
        <v>0</v>
      </c>
      <c r="J88" s="8"/>
      <c r="K88" s="7">
        <v>0</v>
      </c>
      <c r="L88" s="8"/>
      <c r="M88" s="7">
        <v>0</v>
      </c>
      <c r="N88" s="8"/>
      <c r="O88" s="7">
        <v>0</v>
      </c>
      <c r="P88" s="8"/>
      <c r="Q88" s="7">
        <v>0</v>
      </c>
      <c r="R88" s="8"/>
      <c r="S88" s="7">
        <v>0</v>
      </c>
      <c r="T88" s="8"/>
      <c r="U88" s="7">
        <v>0</v>
      </c>
      <c r="V88" s="8"/>
      <c r="W88" s="7">
        <v>0</v>
      </c>
      <c r="X88" s="8"/>
      <c r="Y88" s="7">
        <v>0</v>
      </c>
      <c r="Z88" s="8"/>
      <c r="AA88" s="7">
        <v>0</v>
      </c>
      <c r="AB88" s="8"/>
      <c r="AC88" s="20">
        <f t="shared" si="4"/>
        <v>0</v>
      </c>
      <c r="AD88" s="21">
        <f t="shared" si="5"/>
        <v>0</v>
      </c>
      <c r="AE88" s="22">
        <f t="shared" si="6"/>
        <v>0</v>
      </c>
    </row>
    <row r="89" spans="3:31">
      <c r="C89" s="94" t="s">
        <v>241</v>
      </c>
      <c r="D89" s="92" t="s">
        <v>375</v>
      </c>
      <c r="E89" s="7">
        <v>0</v>
      </c>
      <c r="F89" s="8"/>
      <c r="G89" s="7">
        <v>0</v>
      </c>
      <c r="H89" s="8"/>
      <c r="I89" s="7">
        <v>0</v>
      </c>
      <c r="J89" s="8"/>
      <c r="K89" s="7">
        <v>0</v>
      </c>
      <c r="L89" s="8"/>
      <c r="M89" s="7">
        <v>0</v>
      </c>
      <c r="N89" s="8"/>
      <c r="O89" s="7">
        <v>0</v>
      </c>
      <c r="P89" s="8"/>
      <c r="Q89" s="7">
        <v>0</v>
      </c>
      <c r="R89" s="8"/>
      <c r="S89" s="7">
        <v>0</v>
      </c>
      <c r="T89" s="8"/>
      <c r="U89" s="7">
        <v>0</v>
      </c>
      <c r="V89" s="8"/>
      <c r="W89" s="7">
        <v>0</v>
      </c>
      <c r="X89" s="8"/>
      <c r="Y89" s="7">
        <v>0</v>
      </c>
      <c r="Z89" s="8"/>
      <c r="AA89" s="7">
        <v>0</v>
      </c>
      <c r="AB89" s="8"/>
      <c r="AC89" s="20">
        <f t="shared" si="4"/>
        <v>0</v>
      </c>
      <c r="AD89" s="21">
        <f t="shared" si="5"/>
        <v>0</v>
      </c>
      <c r="AE89" s="22">
        <f t="shared" si="6"/>
        <v>0</v>
      </c>
    </row>
    <row r="90" spans="3:31">
      <c r="C90" s="94" t="s">
        <v>243</v>
      </c>
      <c r="D90" s="92" t="s">
        <v>376</v>
      </c>
      <c r="E90" s="7">
        <v>0</v>
      </c>
      <c r="F90" s="8"/>
      <c r="G90" s="7">
        <v>0</v>
      </c>
      <c r="H90" s="8"/>
      <c r="I90" s="7">
        <v>0</v>
      </c>
      <c r="J90" s="8"/>
      <c r="K90" s="7">
        <v>0</v>
      </c>
      <c r="L90" s="8"/>
      <c r="M90" s="7">
        <v>0</v>
      </c>
      <c r="N90" s="8"/>
      <c r="O90" s="7">
        <v>0</v>
      </c>
      <c r="P90" s="8"/>
      <c r="Q90" s="7">
        <v>0</v>
      </c>
      <c r="R90" s="8"/>
      <c r="S90" s="7">
        <v>0</v>
      </c>
      <c r="T90" s="8"/>
      <c r="U90" s="7">
        <v>0</v>
      </c>
      <c r="V90" s="8"/>
      <c r="W90" s="7">
        <v>0</v>
      </c>
      <c r="X90" s="8"/>
      <c r="Y90" s="7">
        <v>0</v>
      </c>
      <c r="Z90" s="8"/>
      <c r="AA90" s="7">
        <v>0</v>
      </c>
      <c r="AB90" s="8"/>
      <c r="AC90" s="20">
        <f t="shared" si="4"/>
        <v>0</v>
      </c>
      <c r="AD90" s="21">
        <f t="shared" si="5"/>
        <v>0</v>
      </c>
      <c r="AE90" s="22">
        <f t="shared" si="6"/>
        <v>0</v>
      </c>
    </row>
    <row r="91" spans="3:31">
      <c r="C91" s="94" t="s">
        <v>245</v>
      </c>
      <c r="D91" s="92" t="s">
        <v>377</v>
      </c>
      <c r="E91" s="7">
        <v>0</v>
      </c>
      <c r="F91" s="8"/>
      <c r="G91" s="7">
        <v>0</v>
      </c>
      <c r="H91" s="8"/>
      <c r="I91" s="7">
        <v>0</v>
      </c>
      <c r="J91" s="8"/>
      <c r="K91" s="7">
        <v>0</v>
      </c>
      <c r="L91" s="8"/>
      <c r="M91" s="7">
        <v>0</v>
      </c>
      <c r="N91" s="8"/>
      <c r="O91" s="7">
        <v>0</v>
      </c>
      <c r="P91" s="8"/>
      <c r="Q91" s="7">
        <v>0</v>
      </c>
      <c r="R91" s="8"/>
      <c r="S91" s="7">
        <v>0</v>
      </c>
      <c r="T91" s="8"/>
      <c r="U91" s="7">
        <v>0</v>
      </c>
      <c r="V91" s="8"/>
      <c r="W91" s="7">
        <v>0</v>
      </c>
      <c r="X91" s="8"/>
      <c r="Y91" s="7">
        <v>0</v>
      </c>
      <c r="Z91" s="8"/>
      <c r="AA91" s="7">
        <v>0</v>
      </c>
      <c r="AB91" s="8"/>
      <c r="AC91" s="20">
        <f t="shared" si="4"/>
        <v>0</v>
      </c>
      <c r="AD91" s="21">
        <f t="shared" si="5"/>
        <v>0</v>
      </c>
      <c r="AE91" s="22">
        <f t="shared" si="6"/>
        <v>0</v>
      </c>
    </row>
    <row r="92" spans="3:31">
      <c r="C92" s="94" t="s">
        <v>247</v>
      </c>
      <c r="D92" s="92" t="s">
        <v>378</v>
      </c>
      <c r="E92" s="7">
        <v>0</v>
      </c>
      <c r="F92" s="8"/>
      <c r="G92" s="7">
        <v>0</v>
      </c>
      <c r="H92" s="8"/>
      <c r="I92" s="7">
        <v>0</v>
      </c>
      <c r="J92" s="8"/>
      <c r="K92" s="7">
        <v>0</v>
      </c>
      <c r="L92" s="8"/>
      <c r="M92" s="7">
        <v>0</v>
      </c>
      <c r="N92" s="8"/>
      <c r="O92" s="7">
        <v>0</v>
      </c>
      <c r="P92" s="8"/>
      <c r="Q92" s="7">
        <v>0</v>
      </c>
      <c r="R92" s="8"/>
      <c r="S92" s="7">
        <v>0</v>
      </c>
      <c r="T92" s="8"/>
      <c r="U92" s="7">
        <v>0</v>
      </c>
      <c r="V92" s="8"/>
      <c r="W92" s="7">
        <v>0</v>
      </c>
      <c r="X92" s="8"/>
      <c r="Y92" s="7">
        <v>0</v>
      </c>
      <c r="Z92" s="8"/>
      <c r="AA92" s="7">
        <v>0</v>
      </c>
      <c r="AB92" s="8"/>
      <c r="AC92" s="20">
        <f t="shared" si="4"/>
        <v>0</v>
      </c>
      <c r="AD92" s="21">
        <f t="shared" si="5"/>
        <v>0</v>
      </c>
      <c r="AE92" s="22">
        <f t="shared" si="6"/>
        <v>0</v>
      </c>
    </row>
    <row r="93" spans="3:31">
      <c r="C93" s="94" t="s">
        <v>249</v>
      </c>
      <c r="D93" s="92" t="s">
        <v>379</v>
      </c>
      <c r="E93" s="7">
        <v>2250</v>
      </c>
      <c r="F93" s="8"/>
      <c r="G93" s="7">
        <v>2250</v>
      </c>
      <c r="H93" s="8"/>
      <c r="I93" s="7">
        <v>0</v>
      </c>
      <c r="J93" s="8"/>
      <c r="K93" s="7">
        <v>0</v>
      </c>
      <c r="L93" s="8"/>
      <c r="M93" s="7">
        <v>0</v>
      </c>
      <c r="N93" s="8"/>
      <c r="O93" s="7">
        <v>0</v>
      </c>
      <c r="P93" s="8"/>
      <c r="Q93" s="7">
        <v>0</v>
      </c>
      <c r="R93" s="8"/>
      <c r="S93" s="7">
        <v>0</v>
      </c>
      <c r="T93" s="8"/>
      <c r="U93" s="7">
        <v>0</v>
      </c>
      <c r="V93" s="8"/>
      <c r="W93" s="7">
        <v>0</v>
      </c>
      <c r="X93" s="8"/>
      <c r="Y93" s="7">
        <v>0</v>
      </c>
      <c r="Z93" s="8"/>
      <c r="AA93" s="7">
        <v>0</v>
      </c>
      <c r="AB93" s="8"/>
      <c r="AC93" s="20">
        <f t="shared" si="4"/>
        <v>4500</v>
      </c>
      <c r="AD93" s="21">
        <f t="shared" si="5"/>
        <v>0</v>
      </c>
      <c r="AE93" s="22">
        <f t="shared" si="6"/>
        <v>4500</v>
      </c>
    </row>
    <row r="94" spans="3:31">
      <c r="C94" s="94" t="s">
        <v>251</v>
      </c>
      <c r="D94" s="92" t="s">
        <v>380</v>
      </c>
      <c r="E94" s="7">
        <v>0</v>
      </c>
      <c r="F94" s="8"/>
      <c r="G94" s="7">
        <v>0</v>
      </c>
      <c r="H94" s="8"/>
      <c r="I94" s="7">
        <v>0</v>
      </c>
      <c r="J94" s="8"/>
      <c r="K94" s="7">
        <v>0</v>
      </c>
      <c r="L94" s="8"/>
      <c r="M94" s="7">
        <v>0</v>
      </c>
      <c r="N94" s="8"/>
      <c r="O94" s="7">
        <v>0</v>
      </c>
      <c r="P94" s="8"/>
      <c r="Q94" s="7">
        <v>0</v>
      </c>
      <c r="R94" s="8"/>
      <c r="S94" s="7">
        <v>0</v>
      </c>
      <c r="T94" s="8"/>
      <c r="U94" s="7">
        <v>0</v>
      </c>
      <c r="V94" s="8"/>
      <c r="W94" s="7">
        <v>0</v>
      </c>
      <c r="X94" s="8"/>
      <c r="Y94" s="7">
        <v>0</v>
      </c>
      <c r="Z94" s="8"/>
      <c r="AA94" s="7">
        <v>0</v>
      </c>
      <c r="AB94" s="8"/>
      <c r="AC94" s="20">
        <f t="shared" si="4"/>
        <v>0</v>
      </c>
      <c r="AD94" s="21">
        <f t="shared" si="5"/>
        <v>0</v>
      </c>
      <c r="AE94" s="22">
        <f t="shared" si="6"/>
        <v>0</v>
      </c>
    </row>
    <row r="95" spans="3:31">
      <c r="C95" s="94" t="s">
        <v>253</v>
      </c>
      <c r="D95" s="92" t="s">
        <v>381</v>
      </c>
      <c r="E95" s="7">
        <v>0</v>
      </c>
      <c r="F95" s="8"/>
      <c r="G95" s="7">
        <v>0</v>
      </c>
      <c r="H95" s="8"/>
      <c r="I95" s="7">
        <v>0</v>
      </c>
      <c r="J95" s="8"/>
      <c r="K95" s="7">
        <v>0</v>
      </c>
      <c r="L95" s="8"/>
      <c r="M95" s="7">
        <v>0</v>
      </c>
      <c r="N95" s="8"/>
      <c r="O95" s="7">
        <v>0</v>
      </c>
      <c r="P95" s="8"/>
      <c r="Q95" s="7">
        <v>0</v>
      </c>
      <c r="R95" s="8"/>
      <c r="S95" s="7">
        <v>0</v>
      </c>
      <c r="T95" s="8"/>
      <c r="U95" s="7">
        <v>0</v>
      </c>
      <c r="V95" s="8"/>
      <c r="W95" s="7">
        <v>0</v>
      </c>
      <c r="X95" s="8"/>
      <c r="Y95" s="7">
        <v>0</v>
      </c>
      <c r="Z95" s="8"/>
      <c r="AA95" s="7">
        <v>0</v>
      </c>
      <c r="AB95" s="8"/>
      <c r="AC95" s="20">
        <f t="shared" si="4"/>
        <v>0</v>
      </c>
      <c r="AD95" s="21">
        <f t="shared" si="5"/>
        <v>0</v>
      </c>
      <c r="AE95" s="22">
        <f t="shared" si="6"/>
        <v>0</v>
      </c>
    </row>
    <row r="96" spans="3:31">
      <c r="C96" s="94" t="s">
        <v>257</v>
      </c>
      <c r="D96" s="92" t="s">
        <v>383</v>
      </c>
      <c r="E96" s="7">
        <v>0</v>
      </c>
      <c r="F96" s="8"/>
      <c r="G96" s="7">
        <v>0</v>
      </c>
      <c r="H96" s="8"/>
      <c r="I96" s="7">
        <v>0</v>
      </c>
      <c r="J96" s="8"/>
      <c r="K96" s="7">
        <v>0</v>
      </c>
      <c r="L96" s="8"/>
      <c r="M96" s="7">
        <v>0</v>
      </c>
      <c r="N96" s="8"/>
      <c r="O96" s="7">
        <v>0</v>
      </c>
      <c r="P96" s="8"/>
      <c r="Q96" s="7">
        <v>0</v>
      </c>
      <c r="R96" s="8"/>
      <c r="S96" s="7">
        <v>0</v>
      </c>
      <c r="T96" s="8"/>
      <c r="U96" s="7">
        <v>0</v>
      </c>
      <c r="V96" s="8"/>
      <c r="W96" s="7">
        <v>0</v>
      </c>
      <c r="X96" s="8"/>
      <c r="Y96" s="7">
        <v>0</v>
      </c>
      <c r="Z96" s="8"/>
      <c r="AA96" s="7">
        <v>0</v>
      </c>
      <c r="AB96" s="8"/>
      <c r="AC96" s="20">
        <f t="shared" ref="AC96:AC113" si="7">E96+G96+I96+K96+M96+O96+Q96+S96+U96+W96+Y96+AA96</f>
        <v>0</v>
      </c>
      <c r="AD96" s="21">
        <f t="shared" ref="AD96:AD113" si="8">F96+H96+J96+L96+N96+P96+R96+T96+V96+X96+Z96+AB96</f>
        <v>0</v>
      </c>
      <c r="AE96" s="22">
        <f t="shared" si="6"/>
        <v>0</v>
      </c>
    </row>
    <row r="97" spans="3:31">
      <c r="C97" s="94" t="s">
        <v>260</v>
      </c>
      <c r="D97" s="92" t="s">
        <v>384</v>
      </c>
      <c r="E97" s="7">
        <v>0</v>
      </c>
      <c r="F97" s="8"/>
      <c r="G97" s="7">
        <v>0</v>
      </c>
      <c r="H97" s="8"/>
      <c r="I97" s="7">
        <v>0</v>
      </c>
      <c r="J97" s="8"/>
      <c r="K97" s="7">
        <v>0</v>
      </c>
      <c r="L97" s="8"/>
      <c r="M97" s="7">
        <v>0</v>
      </c>
      <c r="N97" s="8"/>
      <c r="O97" s="7">
        <v>0</v>
      </c>
      <c r="P97" s="8"/>
      <c r="Q97" s="7">
        <v>0</v>
      </c>
      <c r="R97" s="8"/>
      <c r="S97" s="7">
        <v>0</v>
      </c>
      <c r="T97" s="8"/>
      <c r="U97" s="7">
        <v>0</v>
      </c>
      <c r="V97" s="8"/>
      <c r="W97" s="7">
        <v>0</v>
      </c>
      <c r="X97" s="8"/>
      <c r="Y97" s="7">
        <v>0</v>
      </c>
      <c r="Z97" s="8"/>
      <c r="AA97" s="7">
        <v>0</v>
      </c>
      <c r="AB97" s="8"/>
      <c r="AC97" s="20">
        <f t="shared" si="7"/>
        <v>0</v>
      </c>
      <c r="AD97" s="21">
        <f t="shared" si="8"/>
        <v>0</v>
      </c>
      <c r="AE97" s="22">
        <f t="shared" ref="AE97:AE113" si="9">AC97-AD97</f>
        <v>0</v>
      </c>
    </row>
    <row r="98" spans="3:31">
      <c r="C98" s="94" t="s">
        <v>262</v>
      </c>
      <c r="D98" s="92" t="s">
        <v>385</v>
      </c>
      <c r="E98" s="7">
        <v>165996</v>
      </c>
      <c r="F98" s="8"/>
      <c r="G98" s="7">
        <v>0</v>
      </c>
      <c r="H98" s="8"/>
      <c r="I98" s="7">
        <v>0</v>
      </c>
      <c r="J98" s="8"/>
      <c r="K98" s="7">
        <v>0</v>
      </c>
      <c r="L98" s="8"/>
      <c r="M98" s="7">
        <v>0</v>
      </c>
      <c r="N98" s="8"/>
      <c r="O98" s="7">
        <v>0</v>
      </c>
      <c r="P98" s="8"/>
      <c r="Q98" s="7">
        <v>0</v>
      </c>
      <c r="R98" s="8"/>
      <c r="S98" s="7">
        <v>0</v>
      </c>
      <c r="T98" s="8"/>
      <c r="U98" s="7">
        <v>0</v>
      </c>
      <c r="V98" s="8"/>
      <c r="W98" s="7">
        <v>0</v>
      </c>
      <c r="X98" s="8"/>
      <c r="Y98" s="7">
        <v>0</v>
      </c>
      <c r="Z98" s="8"/>
      <c r="AA98" s="7">
        <v>0</v>
      </c>
      <c r="AB98" s="8"/>
      <c r="AC98" s="20">
        <f t="shared" si="7"/>
        <v>165996</v>
      </c>
      <c r="AD98" s="21">
        <f t="shared" si="8"/>
        <v>0</v>
      </c>
      <c r="AE98" s="22">
        <f t="shared" si="9"/>
        <v>165996</v>
      </c>
    </row>
    <row r="99" spans="3:31">
      <c r="C99" s="94" t="s">
        <v>264</v>
      </c>
      <c r="D99" s="92" t="s">
        <v>386</v>
      </c>
      <c r="E99" s="7">
        <v>0</v>
      </c>
      <c r="F99" s="8"/>
      <c r="G99" s="7">
        <v>4745</v>
      </c>
      <c r="H99" s="8"/>
      <c r="I99" s="7">
        <v>0</v>
      </c>
      <c r="J99" s="8"/>
      <c r="K99" s="7">
        <v>0</v>
      </c>
      <c r="L99" s="8"/>
      <c r="M99" s="7">
        <v>0</v>
      </c>
      <c r="N99" s="8"/>
      <c r="O99" s="7">
        <v>0</v>
      </c>
      <c r="P99" s="8"/>
      <c r="Q99" s="7">
        <v>0</v>
      </c>
      <c r="R99" s="8"/>
      <c r="S99" s="7">
        <v>0</v>
      </c>
      <c r="T99" s="8"/>
      <c r="U99" s="7">
        <v>0</v>
      </c>
      <c r="V99" s="8"/>
      <c r="W99" s="7">
        <v>0</v>
      </c>
      <c r="X99" s="8"/>
      <c r="Y99" s="7">
        <v>0</v>
      </c>
      <c r="Z99" s="8"/>
      <c r="AA99" s="7">
        <v>0</v>
      </c>
      <c r="AB99" s="8"/>
      <c r="AC99" s="20">
        <f t="shared" si="7"/>
        <v>4745</v>
      </c>
      <c r="AD99" s="21">
        <f t="shared" si="8"/>
        <v>0</v>
      </c>
      <c r="AE99" s="22">
        <f t="shared" si="9"/>
        <v>4745</v>
      </c>
    </row>
    <row r="100" spans="3:31">
      <c r="C100" s="94" t="s">
        <v>268</v>
      </c>
      <c r="D100" s="92" t="s">
        <v>387</v>
      </c>
      <c r="E100" s="7">
        <v>26440</v>
      </c>
      <c r="F100" s="8"/>
      <c r="G100" s="7">
        <v>618</v>
      </c>
      <c r="H100" s="8"/>
      <c r="I100" s="7">
        <v>0</v>
      </c>
      <c r="J100" s="8"/>
      <c r="K100" s="7">
        <v>0</v>
      </c>
      <c r="L100" s="8"/>
      <c r="M100" s="7">
        <v>0</v>
      </c>
      <c r="N100" s="8"/>
      <c r="O100" s="7">
        <v>0</v>
      </c>
      <c r="P100" s="8"/>
      <c r="Q100" s="7">
        <v>0</v>
      </c>
      <c r="R100" s="8"/>
      <c r="S100" s="7">
        <v>0</v>
      </c>
      <c r="T100" s="8"/>
      <c r="U100" s="7">
        <v>0</v>
      </c>
      <c r="V100" s="8"/>
      <c r="W100" s="7">
        <v>0</v>
      </c>
      <c r="X100" s="8"/>
      <c r="Y100" s="7">
        <v>0</v>
      </c>
      <c r="Z100" s="8"/>
      <c r="AA100" s="7">
        <v>0</v>
      </c>
      <c r="AB100" s="8"/>
      <c r="AC100" s="20">
        <f t="shared" si="7"/>
        <v>27058</v>
      </c>
      <c r="AD100" s="21">
        <f t="shared" si="8"/>
        <v>0</v>
      </c>
      <c r="AE100" s="22">
        <f t="shared" si="9"/>
        <v>27058</v>
      </c>
    </row>
    <row r="101" spans="3:31">
      <c r="C101" s="94" t="s">
        <v>266</v>
      </c>
      <c r="D101" s="92" t="s">
        <v>388</v>
      </c>
      <c r="E101" s="7">
        <v>0</v>
      </c>
      <c r="F101" s="8"/>
      <c r="G101" s="7">
        <v>0</v>
      </c>
      <c r="H101" s="8"/>
      <c r="I101" s="7">
        <v>0</v>
      </c>
      <c r="J101" s="8"/>
      <c r="K101" s="7">
        <v>0</v>
      </c>
      <c r="L101" s="8"/>
      <c r="M101" s="7">
        <v>0</v>
      </c>
      <c r="N101" s="8"/>
      <c r="O101" s="7">
        <v>0</v>
      </c>
      <c r="P101" s="8"/>
      <c r="Q101" s="7">
        <v>0</v>
      </c>
      <c r="R101" s="8"/>
      <c r="S101" s="7">
        <v>0</v>
      </c>
      <c r="T101" s="8"/>
      <c r="U101" s="7">
        <v>0</v>
      </c>
      <c r="V101" s="8"/>
      <c r="W101" s="7">
        <v>0</v>
      </c>
      <c r="X101" s="8"/>
      <c r="Y101" s="7">
        <v>0</v>
      </c>
      <c r="Z101" s="8"/>
      <c r="AA101" s="7">
        <v>0</v>
      </c>
      <c r="AB101" s="8"/>
      <c r="AC101" s="20">
        <f t="shared" si="7"/>
        <v>0</v>
      </c>
      <c r="AD101" s="21">
        <f t="shared" si="8"/>
        <v>0</v>
      </c>
      <c r="AE101" s="22">
        <f t="shared" si="9"/>
        <v>0</v>
      </c>
    </row>
    <row r="102" spans="3:31">
      <c r="C102" s="94" t="s">
        <v>272</v>
      </c>
      <c r="D102" s="92" t="s">
        <v>389</v>
      </c>
      <c r="E102" s="7">
        <v>0</v>
      </c>
      <c r="F102" s="8"/>
      <c r="G102" s="7">
        <v>0</v>
      </c>
      <c r="H102" s="8"/>
      <c r="I102" s="7">
        <v>0</v>
      </c>
      <c r="J102" s="8"/>
      <c r="K102" s="7">
        <v>0</v>
      </c>
      <c r="L102" s="8"/>
      <c r="M102" s="7">
        <v>0</v>
      </c>
      <c r="N102" s="8"/>
      <c r="O102" s="7">
        <v>0</v>
      </c>
      <c r="P102" s="8"/>
      <c r="Q102" s="7">
        <v>0</v>
      </c>
      <c r="R102" s="8"/>
      <c r="S102" s="7">
        <v>0</v>
      </c>
      <c r="T102" s="8"/>
      <c r="U102" s="7">
        <v>0</v>
      </c>
      <c r="V102" s="8"/>
      <c r="W102" s="7">
        <v>15000</v>
      </c>
      <c r="X102" s="8"/>
      <c r="Y102" s="7">
        <v>0</v>
      </c>
      <c r="Z102" s="8"/>
      <c r="AA102" s="7">
        <v>0</v>
      </c>
      <c r="AB102" s="8"/>
      <c r="AC102" s="20">
        <f t="shared" si="7"/>
        <v>15000</v>
      </c>
      <c r="AD102" s="21">
        <f t="shared" si="8"/>
        <v>0</v>
      </c>
      <c r="AE102" s="22">
        <f t="shared" si="9"/>
        <v>15000</v>
      </c>
    </row>
    <row r="103" spans="3:31">
      <c r="C103" s="94" t="s">
        <v>274</v>
      </c>
      <c r="D103" s="92" t="s">
        <v>390</v>
      </c>
      <c r="E103" s="7">
        <v>0</v>
      </c>
      <c r="F103" s="8"/>
      <c r="G103" s="7">
        <v>0</v>
      </c>
      <c r="H103" s="8"/>
      <c r="I103" s="7">
        <v>0</v>
      </c>
      <c r="J103" s="8"/>
      <c r="K103" s="7">
        <v>0</v>
      </c>
      <c r="L103" s="8"/>
      <c r="M103" s="7">
        <v>0</v>
      </c>
      <c r="N103" s="8"/>
      <c r="O103" s="7">
        <v>0</v>
      </c>
      <c r="P103" s="8"/>
      <c r="Q103" s="7">
        <v>0</v>
      </c>
      <c r="R103" s="8"/>
      <c r="S103" s="7">
        <v>0</v>
      </c>
      <c r="T103" s="8"/>
      <c r="U103" s="7">
        <v>0</v>
      </c>
      <c r="V103" s="8"/>
      <c r="W103" s="7">
        <v>0</v>
      </c>
      <c r="X103" s="8"/>
      <c r="Y103" s="7">
        <v>0</v>
      </c>
      <c r="Z103" s="8"/>
      <c r="AA103" s="7">
        <v>0</v>
      </c>
      <c r="AB103" s="8"/>
      <c r="AC103" s="20">
        <f t="shared" si="7"/>
        <v>0</v>
      </c>
      <c r="AD103" s="21">
        <f t="shared" si="8"/>
        <v>0</v>
      </c>
      <c r="AE103" s="22">
        <f t="shared" si="9"/>
        <v>0</v>
      </c>
    </row>
    <row r="104" spans="3:31">
      <c r="C104" s="94" t="s">
        <v>276</v>
      </c>
      <c r="D104" s="92" t="s">
        <v>391</v>
      </c>
      <c r="E104" s="7">
        <v>0</v>
      </c>
      <c r="F104" s="8"/>
      <c r="G104" s="7">
        <v>0</v>
      </c>
      <c r="H104" s="8"/>
      <c r="I104" s="7">
        <v>0</v>
      </c>
      <c r="J104" s="8"/>
      <c r="K104" s="7">
        <v>0</v>
      </c>
      <c r="L104" s="8"/>
      <c r="M104" s="7">
        <v>0</v>
      </c>
      <c r="N104" s="8"/>
      <c r="O104" s="7">
        <v>0</v>
      </c>
      <c r="P104" s="8"/>
      <c r="Q104" s="7">
        <v>0</v>
      </c>
      <c r="R104" s="8"/>
      <c r="S104" s="7">
        <v>0</v>
      </c>
      <c r="T104" s="8"/>
      <c r="U104" s="7">
        <v>0</v>
      </c>
      <c r="V104" s="8"/>
      <c r="W104" s="7">
        <v>0</v>
      </c>
      <c r="X104" s="8"/>
      <c r="Y104" s="7">
        <v>0</v>
      </c>
      <c r="Z104" s="8"/>
      <c r="AA104" s="7">
        <v>0</v>
      </c>
      <c r="AB104" s="8"/>
      <c r="AC104" s="20">
        <f t="shared" si="7"/>
        <v>0</v>
      </c>
      <c r="AD104" s="21">
        <f t="shared" si="8"/>
        <v>0</v>
      </c>
      <c r="AE104" s="22">
        <f t="shared" si="9"/>
        <v>0</v>
      </c>
    </row>
    <row r="105" spans="3:31">
      <c r="C105" s="94" t="s">
        <v>278</v>
      </c>
      <c r="D105" s="92" t="s">
        <v>392</v>
      </c>
      <c r="E105" s="7">
        <v>0</v>
      </c>
      <c r="F105" s="8"/>
      <c r="G105" s="7">
        <v>0</v>
      </c>
      <c r="H105" s="8"/>
      <c r="I105" s="7">
        <v>0</v>
      </c>
      <c r="J105" s="8"/>
      <c r="K105" s="7">
        <v>0</v>
      </c>
      <c r="L105" s="8"/>
      <c r="M105" s="7">
        <v>0</v>
      </c>
      <c r="N105" s="8"/>
      <c r="O105" s="7">
        <v>0</v>
      </c>
      <c r="P105" s="8"/>
      <c r="Q105" s="7">
        <v>0</v>
      </c>
      <c r="R105" s="8"/>
      <c r="S105" s="7">
        <v>0</v>
      </c>
      <c r="T105" s="8"/>
      <c r="U105" s="7">
        <v>0</v>
      </c>
      <c r="V105" s="8"/>
      <c r="W105" s="7">
        <v>0</v>
      </c>
      <c r="X105" s="8"/>
      <c r="Y105" s="7">
        <v>0</v>
      </c>
      <c r="Z105" s="8"/>
      <c r="AA105" s="7">
        <v>0</v>
      </c>
      <c r="AB105" s="8"/>
      <c r="AC105" s="20">
        <f t="shared" si="7"/>
        <v>0</v>
      </c>
      <c r="AD105" s="21">
        <f t="shared" si="8"/>
        <v>0</v>
      </c>
      <c r="AE105" s="22">
        <f t="shared" si="9"/>
        <v>0</v>
      </c>
    </row>
    <row r="106" spans="3:31">
      <c r="C106" s="94" t="s">
        <v>280</v>
      </c>
      <c r="D106" s="92" t="s">
        <v>393</v>
      </c>
      <c r="E106" s="7">
        <v>0</v>
      </c>
      <c r="F106" s="8"/>
      <c r="G106" s="7">
        <v>0</v>
      </c>
      <c r="H106" s="8"/>
      <c r="I106" s="7">
        <v>35432</v>
      </c>
      <c r="J106" s="8"/>
      <c r="K106" s="7">
        <v>1500</v>
      </c>
      <c r="L106" s="8"/>
      <c r="M106" s="7">
        <v>0</v>
      </c>
      <c r="N106" s="8"/>
      <c r="O106" s="7">
        <v>0</v>
      </c>
      <c r="P106" s="8"/>
      <c r="Q106" s="7">
        <v>16000</v>
      </c>
      <c r="R106" s="8"/>
      <c r="S106" s="7">
        <v>0</v>
      </c>
      <c r="T106" s="8"/>
      <c r="U106" s="7">
        <v>0</v>
      </c>
      <c r="V106" s="8"/>
      <c r="W106" s="7">
        <v>75000</v>
      </c>
      <c r="X106" s="8"/>
      <c r="Y106" s="7">
        <v>0</v>
      </c>
      <c r="Z106" s="8"/>
      <c r="AA106" s="7">
        <v>0</v>
      </c>
      <c r="AB106" s="8"/>
      <c r="AC106" s="20">
        <f t="shared" si="7"/>
        <v>127932</v>
      </c>
      <c r="AD106" s="21">
        <f t="shared" si="8"/>
        <v>0</v>
      </c>
      <c r="AE106" s="22">
        <f t="shared" si="9"/>
        <v>127932</v>
      </c>
    </row>
    <row r="107" spans="3:31">
      <c r="C107" s="94" t="s">
        <v>282</v>
      </c>
      <c r="D107" s="92" t="s">
        <v>394</v>
      </c>
      <c r="E107" s="7">
        <v>0</v>
      </c>
      <c r="F107" s="8"/>
      <c r="G107" s="7">
        <v>0</v>
      </c>
      <c r="H107" s="8"/>
      <c r="I107" s="7">
        <v>0</v>
      </c>
      <c r="J107" s="8"/>
      <c r="K107" s="7">
        <v>0</v>
      </c>
      <c r="L107" s="8"/>
      <c r="M107" s="7">
        <v>0</v>
      </c>
      <c r="N107" s="8"/>
      <c r="O107" s="7">
        <v>0</v>
      </c>
      <c r="P107" s="8"/>
      <c r="Q107" s="7">
        <v>34000</v>
      </c>
      <c r="R107" s="8"/>
      <c r="S107" s="7">
        <v>0</v>
      </c>
      <c r="T107" s="8"/>
      <c r="U107" s="7">
        <v>0</v>
      </c>
      <c r="V107" s="8"/>
      <c r="W107" s="7">
        <v>0</v>
      </c>
      <c r="X107" s="8"/>
      <c r="Y107" s="7">
        <v>0</v>
      </c>
      <c r="Z107" s="8"/>
      <c r="AA107" s="7">
        <v>0</v>
      </c>
      <c r="AB107" s="8"/>
      <c r="AC107" s="20">
        <f t="shared" si="7"/>
        <v>34000</v>
      </c>
      <c r="AD107" s="21">
        <f t="shared" si="8"/>
        <v>0</v>
      </c>
      <c r="AE107" s="22">
        <f t="shared" si="9"/>
        <v>34000</v>
      </c>
    </row>
    <row r="108" spans="3:31">
      <c r="C108" s="94" t="s">
        <v>284</v>
      </c>
      <c r="D108" s="92" t="s">
        <v>395</v>
      </c>
      <c r="E108" s="7">
        <v>0</v>
      </c>
      <c r="F108" s="8"/>
      <c r="G108" s="7">
        <v>0</v>
      </c>
      <c r="H108" s="8"/>
      <c r="I108" s="7">
        <v>0</v>
      </c>
      <c r="J108" s="8"/>
      <c r="K108" s="7">
        <v>0</v>
      </c>
      <c r="L108" s="8"/>
      <c r="M108" s="7">
        <v>0</v>
      </c>
      <c r="N108" s="8"/>
      <c r="O108" s="7">
        <v>0</v>
      </c>
      <c r="P108" s="8"/>
      <c r="Q108" s="7">
        <v>0</v>
      </c>
      <c r="R108" s="8"/>
      <c r="S108" s="7">
        <v>0</v>
      </c>
      <c r="T108" s="8"/>
      <c r="U108" s="7">
        <v>0</v>
      </c>
      <c r="V108" s="8"/>
      <c r="W108" s="7">
        <v>0</v>
      </c>
      <c r="X108" s="8"/>
      <c r="Y108" s="7">
        <v>0</v>
      </c>
      <c r="Z108" s="8"/>
      <c r="AA108" s="7">
        <v>0</v>
      </c>
      <c r="AB108" s="8"/>
      <c r="AC108" s="20">
        <f t="shared" si="7"/>
        <v>0</v>
      </c>
      <c r="AD108" s="21">
        <f t="shared" si="8"/>
        <v>0</v>
      </c>
      <c r="AE108" s="22">
        <f t="shared" si="9"/>
        <v>0</v>
      </c>
    </row>
    <row r="109" spans="3:31">
      <c r="C109" s="94" t="s">
        <v>286</v>
      </c>
      <c r="D109" s="92" t="s">
        <v>396</v>
      </c>
      <c r="E109" s="7">
        <v>0</v>
      </c>
      <c r="F109" s="8"/>
      <c r="G109" s="7">
        <v>0</v>
      </c>
      <c r="H109" s="8"/>
      <c r="I109" s="7">
        <v>0</v>
      </c>
      <c r="J109" s="8"/>
      <c r="K109" s="7">
        <v>0</v>
      </c>
      <c r="L109" s="8"/>
      <c r="M109" s="7">
        <v>0</v>
      </c>
      <c r="N109" s="8"/>
      <c r="O109" s="7">
        <v>0</v>
      </c>
      <c r="P109" s="8"/>
      <c r="Q109" s="7">
        <v>0</v>
      </c>
      <c r="R109" s="8"/>
      <c r="S109" s="7">
        <v>0</v>
      </c>
      <c r="T109" s="8"/>
      <c r="U109" s="7">
        <v>0</v>
      </c>
      <c r="V109" s="8"/>
      <c r="W109" s="7">
        <v>0</v>
      </c>
      <c r="X109" s="8"/>
      <c r="Y109" s="7">
        <v>0</v>
      </c>
      <c r="Z109" s="8"/>
      <c r="AA109" s="7">
        <v>0</v>
      </c>
      <c r="AB109" s="8"/>
      <c r="AC109" s="20">
        <f t="shared" si="7"/>
        <v>0</v>
      </c>
      <c r="AD109" s="21">
        <f t="shared" si="8"/>
        <v>0</v>
      </c>
      <c r="AE109" s="22">
        <f t="shared" si="9"/>
        <v>0</v>
      </c>
    </row>
    <row r="110" spans="3:31">
      <c r="C110" s="94" t="s">
        <v>288</v>
      </c>
      <c r="D110" s="92" t="s">
        <v>397</v>
      </c>
      <c r="E110" s="7">
        <v>0</v>
      </c>
      <c r="F110" s="8"/>
      <c r="G110" s="7">
        <v>0</v>
      </c>
      <c r="H110" s="8"/>
      <c r="I110" s="7">
        <v>0</v>
      </c>
      <c r="J110" s="8"/>
      <c r="K110" s="7">
        <v>0</v>
      </c>
      <c r="L110" s="8"/>
      <c r="M110" s="7">
        <v>0</v>
      </c>
      <c r="N110" s="8"/>
      <c r="O110" s="7">
        <v>0</v>
      </c>
      <c r="P110" s="8"/>
      <c r="Q110" s="7">
        <v>0</v>
      </c>
      <c r="R110" s="8"/>
      <c r="S110" s="7">
        <v>0</v>
      </c>
      <c r="T110" s="8"/>
      <c r="U110" s="7">
        <v>0</v>
      </c>
      <c r="V110" s="8"/>
      <c r="W110" s="7">
        <v>0</v>
      </c>
      <c r="X110" s="8"/>
      <c r="Y110" s="7">
        <v>0</v>
      </c>
      <c r="Z110" s="8"/>
      <c r="AA110" s="7">
        <v>0</v>
      </c>
      <c r="AB110" s="8"/>
      <c r="AC110" s="20">
        <f t="shared" si="7"/>
        <v>0</v>
      </c>
      <c r="AD110" s="21">
        <f t="shared" si="8"/>
        <v>0</v>
      </c>
      <c r="AE110" s="22">
        <f t="shared" si="9"/>
        <v>0</v>
      </c>
    </row>
    <row r="111" spans="3:31">
      <c r="C111" s="94" t="s">
        <v>290</v>
      </c>
      <c r="D111" s="92" t="s">
        <v>398</v>
      </c>
      <c r="E111" s="7">
        <v>0</v>
      </c>
      <c r="F111" s="8"/>
      <c r="G111" s="7">
        <v>0</v>
      </c>
      <c r="H111" s="8"/>
      <c r="I111" s="7">
        <v>0</v>
      </c>
      <c r="J111" s="8"/>
      <c r="K111" s="7">
        <v>0</v>
      </c>
      <c r="L111" s="8"/>
      <c r="M111" s="7">
        <v>0</v>
      </c>
      <c r="N111" s="8"/>
      <c r="O111" s="7">
        <v>0</v>
      </c>
      <c r="P111" s="8"/>
      <c r="Q111" s="7">
        <v>0</v>
      </c>
      <c r="R111" s="8"/>
      <c r="S111" s="7">
        <v>0</v>
      </c>
      <c r="T111" s="8"/>
      <c r="U111" s="7">
        <v>0</v>
      </c>
      <c r="V111" s="8"/>
      <c r="W111" s="7">
        <v>0</v>
      </c>
      <c r="X111" s="8"/>
      <c r="Y111" s="7">
        <v>0</v>
      </c>
      <c r="Z111" s="8"/>
      <c r="AA111" s="7">
        <v>0</v>
      </c>
      <c r="AB111" s="8"/>
      <c r="AC111" s="20">
        <f t="shared" si="7"/>
        <v>0</v>
      </c>
      <c r="AD111" s="21">
        <f t="shared" si="8"/>
        <v>0</v>
      </c>
      <c r="AE111" s="22">
        <f t="shared" si="9"/>
        <v>0</v>
      </c>
    </row>
    <row r="112" spans="3:31">
      <c r="C112" s="94" t="s">
        <v>292</v>
      </c>
      <c r="D112" s="92" t="s">
        <v>399</v>
      </c>
      <c r="E112" s="7">
        <v>0</v>
      </c>
      <c r="F112" s="8"/>
      <c r="G112" s="7">
        <v>0</v>
      </c>
      <c r="H112" s="8"/>
      <c r="I112" s="7">
        <v>0</v>
      </c>
      <c r="J112" s="8"/>
      <c r="K112" s="7">
        <v>0</v>
      </c>
      <c r="L112" s="8"/>
      <c r="M112" s="7">
        <v>0</v>
      </c>
      <c r="N112" s="8"/>
      <c r="O112" s="7">
        <v>0</v>
      </c>
      <c r="P112" s="8"/>
      <c r="Q112" s="7">
        <v>0</v>
      </c>
      <c r="R112" s="8"/>
      <c r="S112" s="7">
        <v>0</v>
      </c>
      <c r="T112" s="8"/>
      <c r="U112" s="7">
        <v>0</v>
      </c>
      <c r="V112" s="8"/>
      <c r="W112" s="7">
        <v>0</v>
      </c>
      <c r="X112" s="8"/>
      <c r="Y112" s="7">
        <v>0</v>
      </c>
      <c r="Z112" s="8"/>
      <c r="AA112" s="7">
        <v>0</v>
      </c>
      <c r="AB112" s="8"/>
      <c r="AC112" s="20">
        <f t="shared" si="7"/>
        <v>0</v>
      </c>
      <c r="AD112" s="21">
        <f t="shared" si="8"/>
        <v>0</v>
      </c>
      <c r="AE112" s="22">
        <f t="shared" si="9"/>
        <v>0</v>
      </c>
    </row>
    <row r="113" spans="3:31">
      <c r="C113" s="94" t="s">
        <v>424</v>
      </c>
      <c r="D113" s="82" t="s">
        <v>425</v>
      </c>
      <c r="E113" s="7">
        <v>0</v>
      </c>
      <c r="F113" s="8"/>
      <c r="G113" s="7">
        <v>0</v>
      </c>
      <c r="H113" s="8"/>
      <c r="I113" s="7">
        <v>0</v>
      </c>
      <c r="J113" s="8"/>
      <c r="K113" s="7">
        <v>0</v>
      </c>
      <c r="L113" s="8"/>
      <c r="M113" s="7">
        <v>0</v>
      </c>
      <c r="N113" s="8"/>
      <c r="O113" s="7">
        <v>0</v>
      </c>
      <c r="P113" s="8"/>
      <c r="Q113" s="7">
        <v>0</v>
      </c>
      <c r="R113" s="8"/>
      <c r="S113" s="7">
        <v>0</v>
      </c>
      <c r="T113" s="8"/>
      <c r="U113" s="7">
        <v>0</v>
      </c>
      <c r="V113" s="8"/>
      <c r="W113" s="7">
        <v>0</v>
      </c>
      <c r="X113" s="8"/>
      <c r="Y113" s="7">
        <v>0</v>
      </c>
      <c r="Z113" s="8"/>
      <c r="AA113" s="7">
        <v>0</v>
      </c>
      <c r="AB113" s="8"/>
      <c r="AC113" s="20">
        <f t="shared" si="7"/>
        <v>0</v>
      </c>
      <c r="AD113" s="21">
        <f t="shared" si="8"/>
        <v>0</v>
      </c>
      <c r="AE113" s="22">
        <f t="shared" si="9"/>
        <v>0</v>
      </c>
    </row>
    <row r="114" spans="3:31" ht="14.45" customHeight="1">
      <c r="C114" s="160" t="s">
        <v>426</v>
      </c>
      <c r="D114" s="160"/>
      <c r="E114" s="162">
        <f t="shared" ref="E114:AD114" si="10">SUM(E31:E113)</f>
        <v>344969</v>
      </c>
      <c r="F114" s="162">
        <f t="shared" si="10"/>
        <v>0</v>
      </c>
      <c r="G114" s="162">
        <f t="shared" si="10"/>
        <v>24433</v>
      </c>
      <c r="H114" s="162">
        <f t="shared" si="10"/>
        <v>0</v>
      </c>
      <c r="I114" s="162">
        <f t="shared" si="10"/>
        <v>35432</v>
      </c>
      <c r="J114" s="162">
        <f t="shared" si="10"/>
        <v>0</v>
      </c>
      <c r="K114" s="162">
        <f t="shared" si="10"/>
        <v>15742.01</v>
      </c>
      <c r="L114" s="162">
        <f t="shared" si="10"/>
        <v>0</v>
      </c>
      <c r="M114" s="162">
        <f t="shared" si="10"/>
        <v>1352</v>
      </c>
      <c r="N114" s="162">
        <f t="shared" si="10"/>
        <v>0</v>
      </c>
      <c r="O114" s="162">
        <f t="shared" si="10"/>
        <v>500</v>
      </c>
      <c r="P114" s="162">
        <f t="shared" si="10"/>
        <v>0</v>
      </c>
      <c r="Q114" s="162">
        <f t="shared" si="10"/>
        <v>50000</v>
      </c>
      <c r="R114" s="162">
        <f t="shared" si="10"/>
        <v>0</v>
      </c>
      <c r="S114" s="162">
        <f t="shared" si="10"/>
        <v>0</v>
      </c>
      <c r="T114" s="162">
        <f t="shared" si="10"/>
        <v>0</v>
      </c>
      <c r="U114" s="162">
        <f t="shared" si="10"/>
        <v>45927.999999999993</v>
      </c>
      <c r="V114" s="162">
        <f t="shared" si="10"/>
        <v>0</v>
      </c>
      <c r="W114" s="162">
        <f t="shared" si="10"/>
        <v>134885</v>
      </c>
      <c r="X114" s="162">
        <f t="shared" si="10"/>
        <v>0</v>
      </c>
      <c r="Y114" s="162">
        <f t="shared" si="10"/>
        <v>35000</v>
      </c>
      <c r="Z114" s="162">
        <f t="shared" si="10"/>
        <v>0</v>
      </c>
      <c r="AA114" s="162">
        <f t="shared" si="10"/>
        <v>16000</v>
      </c>
      <c r="AB114" s="162">
        <f t="shared" si="10"/>
        <v>0</v>
      </c>
      <c r="AC114" s="219">
        <f>SUM(AC31:AC113)</f>
        <v>704241.01</v>
      </c>
      <c r="AD114" s="221">
        <f t="shared" si="10"/>
        <v>0</v>
      </c>
      <c r="AE114" s="223">
        <f>AC114-AD114</f>
        <v>704241.01</v>
      </c>
    </row>
    <row r="115" spans="3:31" ht="15.75" thickBot="1">
      <c r="C115" s="161"/>
      <c r="D115" s="161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220"/>
      <c r="AD115" s="222"/>
      <c r="AE115" s="224"/>
    </row>
    <row r="116" spans="3:31" ht="15.75" thickTop="1"/>
    <row r="120" spans="3:31" ht="15.75" thickBot="1">
      <c r="C120" s="156" t="s">
        <v>467</v>
      </c>
      <c r="D120" s="156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4" t="s">
        <v>317</v>
      </c>
      <c r="AD120" s="111">
        <f>Z120+H120+F120</f>
        <v>0</v>
      </c>
      <c r="AE120" s="18"/>
    </row>
    <row r="121" spans="3:31" ht="15.75" thickTop="1"/>
    <row r="124" spans="3:31">
      <c r="C124" s="193" t="s">
        <v>427</v>
      </c>
      <c r="D124" s="193"/>
      <c r="E124" s="162">
        <f t="shared" ref="E124:AD124" si="11">E25-E114</f>
        <v>0</v>
      </c>
      <c r="F124" s="162">
        <f>F25-F114+F120</f>
        <v>0</v>
      </c>
      <c r="G124" s="162">
        <f t="shared" si="11"/>
        <v>0</v>
      </c>
      <c r="H124" s="162">
        <f>H25-H114+H120</f>
        <v>0</v>
      </c>
      <c r="I124" s="162">
        <f t="shared" si="11"/>
        <v>0</v>
      </c>
      <c r="J124" s="162">
        <f t="shared" si="11"/>
        <v>0</v>
      </c>
      <c r="K124" s="162">
        <f t="shared" si="11"/>
        <v>10757.99</v>
      </c>
      <c r="L124" s="162">
        <f t="shared" si="11"/>
        <v>0</v>
      </c>
      <c r="M124" s="162">
        <f t="shared" si="11"/>
        <v>0</v>
      </c>
      <c r="N124" s="162">
        <f>N25-N114+N120</f>
        <v>0</v>
      </c>
      <c r="O124" s="162">
        <f t="shared" si="11"/>
        <v>0</v>
      </c>
      <c r="P124" s="162">
        <f t="shared" si="11"/>
        <v>0</v>
      </c>
      <c r="Q124" s="162">
        <f t="shared" si="11"/>
        <v>0</v>
      </c>
      <c r="R124" s="162">
        <f t="shared" si="11"/>
        <v>0</v>
      </c>
      <c r="S124" s="162">
        <f t="shared" si="11"/>
        <v>0</v>
      </c>
      <c r="T124" s="162">
        <f t="shared" si="11"/>
        <v>0</v>
      </c>
      <c r="U124" s="162">
        <f t="shared" si="11"/>
        <v>0</v>
      </c>
      <c r="V124" s="227">
        <f t="shared" si="11"/>
        <v>0</v>
      </c>
      <c r="W124" s="162">
        <f t="shared" si="11"/>
        <v>0</v>
      </c>
      <c r="X124" s="227">
        <f t="shared" si="11"/>
        <v>0</v>
      </c>
      <c r="Y124" s="162">
        <f t="shared" si="11"/>
        <v>25000</v>
      </c>
      <c r="Z124" s="227">
        <f>Z25-Z114+Z120</f>
        <v>0</v>
      </c>
      <c r="AA124" s="227">
        <f t="shared" si="11"/>
        <v>0</v>
      </c>
      <c r="AB124" s="227">
        <f t="shared" si="11"/>
        <v>0</v>
      </c>
      <c r="AC124" s="197">
        <f t="shared" si="11"/>
        <v>35757.989999999991</v>
      </c>
      <c r="AD124" s="195">
        <f t="shared" si="11"/>
        <v>0</v>
      </c>
      <c r="AE124" s="251"/>
    </row>
    <row r="125" spans="3:31" ht="15.75" thickBot="1">
      <c r="C125" s="194"/>
      <c r="D125" s="194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228"/>
      <c r="W125" s="163"/>
      <c r="X125" s="228"/>
      <c r="Y125" s="163"/>
      <c r="Z125" s="228"/>
      <c r="AA125" s="228"/>
      <c r="AB125" s="228"/>
      <c r="AC125" s="229"/>
      <c r="AD125" s="230"/>
      <c r="AE125" s="251"/>
    </row>
    <row r="126" spans="3:31" ht="15.75" thickTop="1"/>
  </sheetData>
  <mergeCells count="140">
    <mergeCell ref="C120:D120"/>
    <mergeCell ref="G10:G11"/>
    <mergeCell ref="H10:H11"/>
    <mergeCell ref="B2:AE5"/>
    <mergeCell ref="Q124:Q125"/>
    <mergeCell ref="R124:R125"/>
    <mergeCell ref="S124:S125"/>
    <mergeCell ref="T124:T125"/>
    <mergeCell ref="U124:U125"/>
    <mergeCell ref="V124:V125"/>
    <mergeCell ref="K124:K125"/>
    <mergeCell ref="L124:L125"/>
    <mergeCell ref="M124:M125"/>
    <mergeCell ref="N124:N125"/>
    <mergeCell ref="O124:O125"/>
    <mergeCell ref="P124:P125"/>
    <mergeCell ref="S114:S115"/>
    <mergeCell ref="T114:T115"/>
    <mergeCell ref="U114:U115"/>
    <mergeCell ref="V114:V115"/>
    <mergeCell ref="P10:P11"/>
    <mergeCell ref="Q10:Q11"/>
    <mergeCell ref="R10:R11"/>
    <mergeCell ref="Q25:Q26"/>
    <mergeCell ref="G25:G26"/>
    <mergeCell ref="H25:H26"/>
    <mergeCell ref="I25:I26"/>
    <mergeCell ref="J25:J26"/>
    <mergeCell ref="M10:M11"/>
    <mergeCell ref="N10:N11"/>
    <mergeCell ref="O10:O11"/>
    <mergeCell ref="U25:U26"/>
    <mergeCell ref="I10:I11"/>
    <mergeCell ref="J10:J11"/>
    <mergeCell ref="V25:V26"/>
    <mergeCell ref="K25:K26"/>
    <mergeCell ref="U10:U11"/>
    <mergeCell ref="V10:V11"/>
    <mergeCell ref="L25:L26"/>
    <mergeCell ref="M25:M26"/>
    <mergeCell ref="N25:N26"/>
    <mergeCell ref="S10:S11"/>
    <mergeCell ref="T10:T11"/>
    <mergeCell ref="O25:O26"/>
    <mergeCell ref="P25:P26"/>
    <mergeCell ref="S25:S26"/>
    <mergeCell ref="T25:T26"/>
    <mergeCell ref="K10:K11"/>
    <mergeCell ref="L10:L11"/>
    <mergeCell ref="R25:R26"/>
    <mergeCell ref="U6:V7"/>
    <mergeCell ref="G8:H9"/>
    <mergeCell ref="I8:J9"/>
    <mergeCell ref="K8:L9"/>
    <mergeCell ref="M8:N9"/>
    <mergeCell ref="O8:P9"/>
    <mergeCell ref="Q8:R9"/>
    <mergeCell ref="G6:H7"/>
    <mergeCell ref="I6:J7"/>
    <mergeCell ref="K6:L7"/>
    <mergeCell ref="M6:N7"/>
    <mergeCell ref="O6:P7"/>
    <mergeCell ref="S8:T9"/>
    <mergeCell ref="U8:V9"/>
    <mergeCell ref="Q6:R7"/>
    <mergeCell ref="S6:T7"/>
    <mergeCell ref="AD114:AD115"/>
    <mergeCell ref="K114:K115"/>
    <mergeCell ref="L114:L115"/>
    <mergeCell ref="AE114:AE115"/>
    <mergeCell ref="C124:D125"/>
    <mergeCell ref="E124:E125"/>
    <mergeCell ref="F124:F125"/>
    <mergeCell ref="AD124:AD125"/>
    <mergeCell ref="AE124:AE125"/>
    <mergeCell ref="G114:G115"/>
    <mergeCell ref="H114:H115"/>
    <mergeCell ref="I114:I115"/>
    <mergeCell ref="J114:J115"/>
    <mergeCell ref="N114:N115"/>
    <mergeCell ref="O114:O115"/>
    <mergeCell ref="P114:P115"/>
    <mergeCell ref="Q114:Q115"/>
    <mergeCell ref="R114:R115"/>
    <mergeCell ref="G124:G125"/>
    <mergeCell ref="H124:H125"/>
    <mergeCell ref="I124:I125"/>
    <mergeCell ref="J124:J125"/>
    <mergeCell ref="AC114:AC115"/>
    <mergeCell ref="M114:M115"/>
    <mergeCell ref="AC124:AC125"/>
    <mergeCell ref="C6:D7"/>
    <mergeCell ref="E6:F7"/>
    <mergeCell ref="AC6:AE9"/>
    <mergeCell ref="C8:D9"/>
    <mergeCell ref="E8:F9"/>
    <mergeCell ref="E10:E11"/>
    <mergeCell ref="F10:F11"/>
    <mergeCell ref="AC10:AC11"/>
    <mergeCell ref="AD10:AD11"/>
    <mergeCell ref="AE10:AE11"/>
    <mergeCell ref="C25:D26"/>
    <mergeCell ref="E25:E26"/>
    <mergeCell ref="F25:F26"/>
    <mergeCell ref="AC25:AC26"/>
    <mergeCell ref="AD25:AD26"/>
    <mergeCell ref="AE25:AE26"/>
    <mergeCell ref="C114:D115"/>
    <mergeCell ref="E114:E115"/>
    <mergeCell ref="F114:F115"/>
    <mergeCell ref="W25:W26"/>
    <mergeCell ref="X25:X26"/>
    <mergeCell ref="W114:W115"/>
    <mergeCell ref="X114:X115"/>
    <mergeCell ref="W124:W125"/>
    <mergeCell ref="X124:X125"/>
    <mergeCell ref="W6:X7"/>
    <mergeCell ref="W8:X9"/>
    <mergeCell ref="W10:W11"/>
    <mergeCell ref="X10:X11"/>
    <mergeCell ref="Y6:Z7"/>
    <mergeCell ref="Y8:Z9"/>
    <mergeCell ref="Y10:Y11"/>
    <mergeCell ref="Z10:Z11"/>
    <mergeCell ref="Y25:Y26"/>
    <mergeCell ref="Z25:Z26"/>
    <mergeCell ref="Y114:Y115"/>
    <mergeCell ref="Z114:Z115"/>
    <mergeCell ref="Y124:Y125"/>
    <mergeCell ref="Z124:Z125"/>
    <mergeCell ref="AA114:AA115"/>
    <mergeCell ref="AB114:AB115"/>
    <mergeCell ref="AA124:AA125"/>
    <mergeCell ref="AB124:AB125"/>
    <mergeCell ref="AA6:AB7"/>
    <mergeCell ref="AA8:AB9"/>
    <mergeCell ref="AA10:AA11"/>
    <mergeCell ref="AB10:AB11"/>
    <mergeCell ref="AA25:AA26"/>
    <mergeCell ref="AB25:AB26"/>
  </mergeCells>
  <phoneticPr fontId="17" type="noConversion"/>
  <conditionalFormatting sqref="F31:F113 H31:H113 J31:J113 N31:N113 P31:P113 R31:R113 T31:T113 X31:X113 Z31:Z113 AB31:AB113 V31:V113 L31:L113">
    <cfRule type="expression" dxfId="23" priority="15">
      <formula>F31&gt;E31</formula>
    </cfRule>
  </conditionalFormatting>
  <pageMargins left="0.7" right="0.7" top="0.75" bottom="0.75" header="0.3" footer="0.3"/>
  <pageSetup scale="36" fitToHeight="0" orientation="landscape" r:id="rId1"/>
  <headerFooter>
    <oddHeader xml:space="preserve">&amp;CAW Budget Checklist&amp;R2020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16E2-7A7E-4995-BA81-AE8912F1C400}">
  <sheetPr codeName="Sheet6">
    <tabColor theme="9" tint="0.79998168889431442"/>
    <pageSetUpPr fitToPage="1"/>
  </sheetPr>
  <dimension ref="A1:AA115"/>
  <sheetViews>
    <sheetView workbookViewId="0">
      <pane xSplit="4" ySplit="12" topLeftCell="F67" activePane="bottomRight" state="frozen"/>
      <selection pane="bottomRight" activeCell="G77" sqref="G77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29.85546875" customWidth="1"/>
    <col min="5" max="5" width="20.7109375" bestFit="1" customWidth="1"/>
    <col min="6" max="6" width="14.28515625" bestFit="1" customWidth="1"/>
    <col min="7" max="7" width="18" bestFit="1" customWidth="1"/>
    <col min="8" max="8" width="11.85546875" bestFit="1" customWidth="1"/>
    <col min="9" max="9" width="18.28515625" bestFit="1" customWidth="1"/>
    <col min="10" max="10" width="12" bestFit="1" customWidth="1"/>
    <col min="11" max="11" width="12.85546875" bestFit="1" customWidth="1"/>
    <col min="12" max="12" width="12" bestFit="1" customWidth="1"/>
    <col min="13" max="13" width="18.28515625" bestFit="1" customWidth="1"/>
    <col min="14" max="14" width="12.42578125" bestFit="1" customWidth="1"/>
    <col min="15" max="15" width="16.7109375" bestFit="1" customWidth="1"/>
    <col min="16" max="16" width="16.42578125" customWidth="1"/>
    <col min="17" max="17" width="18.5703125" bestFit="1" customWidth="1"/>
    <col min="18" max="18" width="11" bestFit="1" customWidth="1"/>
    <col min="19" max="19" width="13.140625" bestFit="1" customWidth="1"/>
    <col min="20" max="20" width="9.85546875" bestFit="1" customWidth="1"/>
    <col min="21" max="21" width="13.140625" bestFit="1" customWidth="1"/>
    <col min="22" max="22" width="15.42578125" customWidth="1"/>
    <col min="23" max="23" width="13.140625" bestFit="1" customWidth="1"/>
    <col min="24" max="24" width="11.85546875" bestFit="1" customWidth="1"/>
    <col min="25" max="25" width="21.140625" bestFit="1" customWidth="1"/>
    <col min="26" max="26" width="13.42578125" bestFit="1" customWidth="1"/>
    <col min="27" max="27" width="21.140625" bestFit="1" customWidth="1"/>
    <col min="28" max="28" width="9.140625" customWidth="1"/>
  </cols>
  <sheetData>
    <row r="1" spans="1:27" s="3" customFormat="1"/>
    <row r="2" spans="1:27" s="2" customFormat="1" ht="15.75" customHeight="1">
      <c r="A2" s="3"/>
      <c r="B2" s="186" t="s">
        <v>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</row>
    <row r="3" spans="1:27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s="2" customFormat="1" ht="16.5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1:27" s="2" customFormat="1" ht="16.5" customHeight="1" thickBo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15.75" thickBot="1">
      <c r="C6" s="172" t="s">
        <v>405</v>
      </c>
      <c r="D6" s="172"/>
      <c r="E6" s="173" t="s">
        <v>468</v>
      </c>
      <c r="F6" s="174"/>
      <c r="G6" s="173" t="s">
        <v>469</v>
      </c>
      <c r="H6" s="174"/>
      <c r="I6" s="173" t="s">
        <v>470</v>
      </c>
      <c r="J6" s="174"/>
      <c r="K6" s="173" t="s">
        <v>471</v>
      </c>
      <c r="L6" s="174"/>
      <c r="M6" s="173" t="s">
        <v>472</v>
      </c>
      <c r="N6" s="174"/>
      <c r="O6" s="173" t="s">
        <v>473</v>
      </c>
      <c r="P6" s="174"/>
      <c r="Q6" s="173" t="s">
        <v>474</v>
      </c>
      <c r="R6" s="174"/>
      <c r="S6" s="173" t="s">
        <v>475</v>
      </c>
      <c r="T6" s="174"/>
      <c r="U6" s="173" t="s">
        <v>476</v>
      </c>
      <c r="V6" s="174"/>
      <c r="W6" s="173" t="s">
        <v>477</v>
      </c>
      <c r="X6" s="174"/>
      <c r="Y6" s="177" t="s">
        <v>410</v>
      </c>
      <c r="Z6" s="178"/>
      <c r="AA6" s="179"/>
    </row>
    <row r="7" spans="1:27" ht="16.5" thickTop="1" thickBot="1">
      <c r="C7" s="172"/>
      <c r="D7" s="172"/>
      <c r="E7" s="175"/>
      <c r="F7" s="176"/>
      <c r="G7" s="175"/>
      <c r="H7" s="176"/>
      <c r="I7" s="175"/>
      <c r="J7" s="176"/>
      <c r="K7" s="175"/>
      <c r="L7" s="176"/>
      <c r="M7" s="175"/>
      <c r="N7" s="176"/>
      <c r="O7" s="175"/>
      <c r="P7" s="176"/>
      <c r="Q7" s="175"/>
      <c r="R7" s="176"/>
      <c r="S7" s="175"/>
      <c r="T7" s="176"/>
      <c r="U7" s="175"/>
      <c r="V7" s="176"/>
      <c r="W7" s="175"/>
      <c r="X7" s="176"/>
      <c r="Y7" s="180"/>
      <c r="Z7" s="181"/>
      <c r="AA7" s="182"/>
    </row>
    <row r="8" spans="1:27" ht="15.75" customHeight="1" thickTop="1" thickBot="1">
      <c r="C8" s="183" t="s">
        <v>411</v>
      </c>
      <c r="D8" s="183"/>
      <c r="E8" s="184" t="s">
        <v>478</v>
      </c>
      <c r="F8" s="185"/>
      <c r="G8" s="184" t="s">
        <v>479</v>
      </c>
      <c r="H8" s="185"/>
      <c r="I8" s="184" t="s">
        <v>480</v>
      </c>
      <c r="J8" s="185"/>
      <c r="K8" s="184" t="s">
        <v>457</v>
      </c>
      <c r="L8" s="185"/>
      <c r="M8" s="184" t="s">
        <v>478</v>
      </c>
      <c r="N8" s="185"/>
      <c r="O8" s="184" t="s">
        <v>481</v>
      </c>
      <c r="P8" s="185"/>
      <c r="Q8" s="184" t="s">
        <v>480</v>
      </c>
      <c r="R8" s="185"/>
      <c r="S8" s="184" t="s">
        <v>457</v>
      </c>
      <c r="T8" s="185"/>
      <c r="U8" s="184" t="s">
        <v>478</v>
      </c>
      <c r="V8" s="185"/>
      <c r="W8" s="184" t="s">
        <v>478</v>
      </c>
      <c r="X8" s="185"/>
      <c r="Y8" s="180"/>
      <c r="Z8" s="181"/>
      <c r="AA8" s="182"/>
    </row>
    <row r="9" spans="1:27" ht="15.75" customHeight="1" thickTop="1" thickBot="1">
      <c r="C9" s="183"/>
      <c r="D9" s="183"/>
      <c r="E9" s="184"/>
      <c r="F9" s="185"/>
      <c r="G9" s="184"/>
      <c r="H9" s="185"/>
      <c r="I9" s="184"/>
      <c r="J9" s="185"/>
      <c r="K9" s="184"/>
      <c r="L9" s="185"/>
      <c r="M9" s="184"/>
      <c r="N9" s="185"/>
      <c r="O9" s="184"/>
      <c r="P9" s="185"/>
      <c r="Q9" s="184"/>
      <c r="R9" s="185"/>
      <c r="S9" s="184"/>
      <c r="T9" s="185"/>
      <c r="U9" s="184"/>
      <c r="V9" s="185"/>
      <c r="W9" s="184"/>
      <c r="X9" s="185"/>
      <c r="Y9" s="180"/>
      <c r="Z9" s="181"/>
      <c r="AA9" s="182"/>
    </row>
    <row r="10" spans="1:27" ht="15.75" thickTop="1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166" t="s">
        <v>417</v>
      </c>
      <c r="K10" s="164" t="s">
        <v>416</v>
      </c>
      <c r="L10" s="166" t="s">
        <v>417</v>
      </c>
      <c r="M10" s="164" t="s">
        <v>416</v>
      </c>
      <c r="N10" s="166" t="s">
        <v>417</v>
      </c>
      <c r="O10" s="164" t="s">
        <v>416</v>
      </c>
      <c r="P10" s="166" t="s">
        <v>417</v>
      </c>
      <c r="Q10" s="164" t="s">
        <v>416</v>
      </c>
      <c r="R10" s="166" t="s">
        <v>417</v>
      </c>
      <c r="S10" s="164" t="s">
        <v>416</v>
      </c>
      <c r="T10" s="166" t="s">
        <v>417</v>
      </c>
      <c r="U10" s="164" t="s">
        <v>416</v>
      </c>
      <c r="V10" s="166" t="s">
        <v>417</v>
      </c>
      <c r="W10" s="164" t="s">
        <v>416</v>
      </c>
      <c r="X10" s="166" t="s">
        <v>417</v>
      </c>
      <c r="Y10" s="168" t="s">
        <v>418</v>
      </c>
      <c r="Z10" s="169" t="s">
        <v>302</v>
      </c>
      <c r="AA10" s="170" t="s">
        <v>303</v>
      </c>
    </row>
    <row r="11" spans="1:27" ht="15.75" customHeight="1">
      <c r="E11" s="165"/>
      <c r="F11" s="167"/>
      <c r="G11" s="165"/>
      <c r="H11" s="167"/>
      <c r="I11" s="165"/>
      <c r="J11" s="167"/>
      <c r="K11" s="165"/>
      <c r="L11" s="167"/>
      <c r="M11" s="165"/>
      <c r="N11" s="167"/>
      <c r="O11" s="165"/>
      <c r="P11" s="167"/>
      <c r="Q11" s="165"/>
      <c r="R11" s="167"/>
      <c r="S11" s="165"/>
      <c r="T11" s="167"/>
      <c r="U11" s="165"/>
      <c r="V11" s="167"/>
      <c r="W11" s="165"/>
      <c r="X11" s="167"/>
      <c r="Y11" s="168"/>
      <c r="Z11" s="169"/>
      <c r="AA11" s="170"/>
    </row>
    <row r="12" spans="1:27" ht="30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</row>
    <row r="13" spans="1:27" ht="21" customHeight="1">
      <c r="C13" s="28" t="s">
        <v>103</v>
      </c>
      <c r="D13" s="23" t="s">
        <v>304</v>
      </c>
      <c r="E13" s="7">
        <v>2988056</v>
      </c>
      <c r="F13" s="8"/>
      <c r="G13" s="7">
        <v>183677</v>
      </c>
      <c r="H13" s="8"/>
      <c r="I13" s="7">
        <v>0</v>
      </c>
      <c r="J13" s="8"/>
      <c r="K13" s="7">
        <v>0</v>
      </c>
      <c r="L13" s="8"/>
      <c r="M13" s="7">
        <v>953292</v>
      </c>
      <c r="N13" s="8"/>
      <c r="O13" s="7">
        <v>45919</v>
      </c>
      <c r="P13" s="8"/>
      <c r="Q13" s="7">
        <v>0</v>
      </c>
      <c r="R13" s="8"/>
      <c r="S13" s="7">
        <v>0</v>
      </c>
      <c r="T13" s="8"/>
      <c r="U13" s="7">
        <v>220155.96</v>
      </c>
      <c r="V13" s="8"/>
      <c r="W13" s="7">
        <v>55378.559999999998</v>
      </c>
      <c r="X13" s="8"/>
      <c r="Y13" s="20">
        <f>E13+G13+I13+K13+M13+O13+Q13+S13+U13+W13</f>
        <v>4446478.5199999996</v>
      </c>
      <c r="Z13" s="21">
        <f>F13+H13+J13+L13+N13+P13+R13+T13+V13+X13</f>
        <v>0</v>
      </c>
      <c r="AA13" s="22">
        <f>Y13-Z13</f>
        <v>4446478.5199999996</v>
      </c>
    </row>
    <row r="14" spans="1:27">
      <c r="C14" s="28" t="s">
        <v>461</v>
      </c>
      <c r="D14" s="23" t="s">
        <v>312</v>
      </c>
      <c r="E14" s="7">
        <v>0</v>
      </c>
      <c r="F14" s="8"/>
      <c r="G14" s="7">
        <v>0</v>
      </c>
      <c r="H14" s="8"/>
      <c r="I14" s="7">
        <v>0</v>
      </c>
      <c r="J14" s="8"/>
      <c r="K14" s="7">
        <v>500</v>
      </c>
      <c r="L14" s="8"/>
      <c r="M14" s="7">
        <v>0</v>
      </c>
      <c r="N14" s="8"/>
      <c r="O14" s="7">
        <v>0</v>
      </c>
      <c r="P14" s="8"/>
      <c r="Q14" s="7">
        <v>0</v>
      </c>
      <c r="R14" s="8"/>
      <c r="S14" s="7">
        <v>1500</v>
      </c>
      <c r="T14" s="8"/>
      <c r="U14" s="7">
        <v>0</v>
      </c>
      <c r="V14" s="8"/>
      <c r="W14" s="7">
        <v>0</v>
      </c>
      <c r="X14" s="8"/>
      <c r="Y14" s="20">
        <f t="shared" ref="Y14:Y15" si="0">E14+G14+I14+K14+M14+O14+Q14+S14+U14+W14</f>
        <v>2000</v>
      </c>
      <c r="Z14" s="21">
        <f t="shared" ref="Z14:Z15" si="1">F14+H14+J14+L14+N14+P14+R14+T14+V14+X14</f>
        <v>0</v>
      </c>
      <c r="AA14" s="22">
        <f>Y14-Z14</f>
        <v>2000</v>
      </c>
    </row>
    <row r="15" spans="1:27">
      <c r="C15" s="28" t="s">
        <v>482</v>
      </c>
      <c r="D15" s="23" t="s">
        <v>483</v>
      </c>
      <c r="E15" s="7">
        <v>0</v>
      </c>
      <c r="F15" s="8"/>
      <c r="G15" s="7">
        <v>0</v>
      </c>
      <c r="H15" s="8"/>
      <c r="I15" s="7">
        <v>879616</v>
      </c>
      <c r="J15" s="8"/>
      <c r="K15" s="7">
        <v>0</v>
      </c>
      <c r="L15" s="8"/>
      <c r="M15" s="7">
        <v>0</v>
      </c>
      <c r="N15" s="8"/>
      <c r="O15" s="7">
        <v>0</v>
      </c>
      <c r="P15" s="8"/>
      <c r="Q15" s="7">
        <v>94000</v>
      </c>
      <c r="R15" s="8"/>
      <c r="S15" s="7">
        <v>0</v>
      </c>
      <c r="T15" s="8"/>
      <c r="U15" s="7">
        <v>0</v>
      </c>
      <c r="V15" s="8"/>
      <c r="W15" s="7">
        <v>0</v>
      </c>
      <c r="X15" s="8"/>
      <c r="Y15" s="20">
        <f t="shared" si="0"/>
        <v>973616</v>
      </c>
      <c r="Z15" s="21">
        <f t="shared" si="1"/>
        <v>0</v>
      </c>
      <c r="AA15" s="22">
        <f>Y15-Z15</f>
        <v>973616</v>
      </c>
    </row>
    <row r="16" spans="1:27" ht="15.75" thickBot="1">
      <c r="C16" s="157" t="s">
        <v>423</v>
      </c>
      <c r="D16" s="157"/>
      <c r="E16" s="158">
        <f t="shared" ref="E16:Z16" si="2">SUM(E13:E15)</f>
        <v>2988056</v>
      </c>
      <c r="F16" s="158">
        <f t="shared" si="2"/>
        <v>0</v>
      </c>
      <c r="G16" s="158">
        <f t="shared" si="2"/>
        <v>183677</v>
      </c>
      <c r="H16" s="158">
        <f t="shared" si="2"/>
        <v>0</v>
      </c>
      <c r="I16" s="158">
        <f t="shared" si="2"/>
        <v>879616</v>
      </c>
      <c r="J16" s="158">
        <f t="shared" si="2"/>
        <v>0</v>
      </c>
      <c r="K16" s="158">
        <f t="shared" si="2"/>
        <v>500</v>
      </c>
      <c r="L16" s="158">
        <f t="shared" si="2"/>
        <v>0</v>
      </c>
      <c r="M16" s="158">
        <f t="shared" si="2"/>
        <v>953292</v>
      </c>
      <c r="N16" s="158">
        <f t="shared" si="2"/>
        <v>0</v>
      </c>
      <c r="O16" s="158">
        <f t="shared" si="2"/>
        <v>45919</v>
      </c>
      <c r="P16" s="158">
        <f t="shared" si="2"/>
        <v>0</v>
      </c>
      <c r="Q16" s="158">
        <f t="shared" si="2"/>
        <v>94000</v>
      </c>
      <c r="R16" s="158">
        <f t="shared" si="2"/>
        <v>0</v>
      </c>
      <c r="S16" s="158">
        <f t="shared" si="2"/>
        <v>1500</v>
      </c>
      <c r="T16" s="158">
        <f t="shared" si="2"/>
        <v>0</v>
      </c>
      <c r="U16" s="158">
        <f t="shared" si="2"/>
        <v>220155.96</v>
      </c>
      <c r="V16" s="158">
        <f t="shared" si="2"/>
        <v>0</v>
      </c>
      <c r="W16" s="158">
        <f t="shared" si="2"/>
        <v>55378.559999999998</v>
      </c>
      <c r="X16" s="158">
        <f t="shared" si="2"/>
        <v>0</v>
      </c>
      <c r="Y16" s="187">
        <f t="shared" si="2"/>
        <v>5422094.5199999996</v>
      </c>
      <c r="Z16" s="191">
        <f t="shared" si="2"/>
        <v>0</v>
      </c>
      <c r="AA16" s="189">
        <f>Y16-Z16</f>
        <v>5422094.5199999996</v>
      </c>
    </row>
    <row r="17" spans="3:27" ht="16.5" thickTop="1" thickBot="1">
      <c r="C17" s="157"/>
      <c r="D17" s="157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88"/>
      <c r="Z17" s="192"/>
      <c r="AA17" s="190"/>
    </row>
    <row r="18" spans="3:27" ht="15.75" thickTop="1"/>
    <row r="21" spans="3:27" ht="30" customHeight="1">
      <c r="C21" s="79" t="s">
        <v>318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80"/>
    </row>
    <row r="22" spans="3:27">
      <c r="C22" s="94" t="s">
        <v>109</v>
      </c>
      <c r="D22" s="82" t="s">
        <v>319</v>
      </c>
      <c r="E22" s="7">
        <v>0</v>
      </c>
      <c r="F22" s="8"/>
      <c r="G22" s="7">
        <v>0</v>
      </c>
      <c r="H22" s="8"/>
      <c r="I22" s="7">
        <v>0</v>
      </c>
      <c r="J22" s="8"/>
      <c r="K22" s="7">
        <v>0</v>
      </c>
      <c r="L22" s="8"/>
      <c r="M22" s="7">
        <v>0</v>
      </c>
      <c r="N22" s="8"/>
      <c r="O22" s="7">
        <v>0</v>
      </c>
      <c r="P22" s="8"/>
      <c r="Q22" s="7">
        <v>0</v>
      </c>
      <c r="R22" s="8"/>
      <c r="S22" s="7">
        <v>0</v>
      </c>
      <c r="T22" s="8"/>
      <c r="U22" s="7">
        <v>0</v>
      </c>
      <c r="V22" s="8"/>
      <c r="W22" s="7">
        <v>0</v>
      </c>
      <c r="X22" s="8"/>
      <c r="Y22" s="20">
        <f>E22+G22+I22+K22+M22+O22+Q22+S22+U22+W22</f>
        <v>0</v>
      </c>
      <c r="Z22" s="21">
        <f>F22+H22+J22+L22+N22+P22+R22+T22+V22+X22</f>
        <v>0</v>
      </c>
      <c r="AA22" s="22">
        <f>Y22-Z22</f>
        <v>0</v>
      </c>
    </row>
    <row r="23" spans="3:27">
      <c r="C23" s="94" t="s">
        <v>113</v>
      </c>
      <c r="D23" s="82" t="s">
        <v>320</v>
      </c>
      <c r="E23" s="7">
        <v>0</v>
      </c>
      <c r="F23" s="8"/>
      <c r="G23" s="7">
        <v>0</v>
      </c>
      <c r="H23" s="8"/>
      <c r="I23" s="7">
        <v>0</v>
      </c>
      <c r="J23" s="8"/>
      <c r="K23" s="7">
        <v>0</v>
      </c>
      <c r="L23" s="8"/>
      <c r="M23" s="7">
        <v>500</v>
      </c>
      <c r="N23" s="8"/>
      <c r="O23" s="7">
        <v>0</v>
      </c>
      <c r="P23" s="8"/>
      <c r="Q23" s="7">
        <v>0</v>
      </c>
      <c r="R23" s="8"/>
      <c r="S23" s="7">
        <v>0</v>
      </c>
      <c r="T23" s="8"/>
      <c r="U23" s="7">
        <v>0</v>
      </c>
      <c r="V23" s="8"/>
      <c r="W23" s="7">
        <v>0</v>
      </c>
      <c r="X23" s="8"/>
      <c r="Y23" s="20">
        <f t="shared" ref="Y23:Y86" si="3">E23+G23+I23+K23+M23+O23+Q23+S23+U23+W23</f>
        <v>500</v>
      </c>
      <c r="Z23" s="21">
        <f t="shared" ref="Z23:Z86" si="4">F23+H23+J23+L23+N23+P23+R23+T23+V23+X23</f>
        <v>0</v>
      </c>
      <c r="AA23" s="22">
        <f t="shared" ref="AA23:AA86" si="5">Y23-Z23</f>
        <v>500</v>
      </c>
    </row>
    <row r="24" spans="3:27">
      <c r="C24" s="94" t="s">
        <v>115</v>
      </c>
      <c r="D24" s="82" t="s">
        <v>321</v>
      </c>
      <c r="E24" s="7">
        <v>257730</v>
      </c>
      <c r="F24" s="8"/>
      <c r="G24" s="7">
        <v>6361.82</v>
      </c>
      <c r="H24" s="8"/>
      <c r="I24" s="7">
        <v>0</v>
      </c>
      <c r="J24" s="8"/>
      <c r="K24" s="7">
        <v>50</v>
      </c>
      <c r="L24" s="8"/>
      <c r="M24" s="7">
        <v>74450</v>
      </c>
      <c r="N24" s="8"/>
      <c r="O24" s="7">
        <v>1590.46</v>
      </c>
      <c r="P24" s="8"/>
      <c r="Q24" s="7">
        <v>0</v>
      </c>
      <c r="R24" s="8"/>
      <c r="S24" s="7">
        <v>150</v>
      </c>
      <c r="T24" s="8"/>
      <c r="U24" s="7">
        <v>0</v>
      </c>
      <c r="V24" s="8"/>
      <c r="W24" s="7">
        <v>0</v>
      </c>
      <c r="X24" s="8"/>
      <c r="Y24" s="20">
        <f t="shared" si="3"/>
        <v>340332.28</v>
      </c>
      <c r="Z24" s="21">
        <f t="shared" si="4"/>
        <v>0</v>
      </c>
      <c r="AA24" s="22">
        <f t="shared" si="5"/>
        <v>340332.28</v>
      </c>
    </row>
    <row r="25" spans="3:27">
      <c r="C25" s="94" t="s">
        <v>117</v>
      </c>
      <c r="D25" s="82" t="s">
        <v>322</v>
      </c>
      <c r="E25" s="7">
        <v>1651377</v>
      </c>
      <c r="F25" s="8"/>
      <c r="G25" s="7">
        <v>14692.9</v>
      </c>
      <c r="H25" s="8"/>
      <c r="I25" s="7">
        <v>0</v>
      </c>
      <c r="J25" s="8"/>
      <c r="K25" s="7">
        <v>0</v>
      </c>
      <c r="L25" s="8"/>
      <c r="M25" s="7">
        <v>538290</v>
      </c>
      <c r="N25" s="8"/>
      <c r="O25" s="7">
        <v>3673.22</v>
      </c>
      <c r="P25" s="8"/>
      <c r="Q25" s="7">
        <v>0</v>
      </c>
      <c r="R25" s="8"/>
      <c r="S25" s="7">
        <v>0</v>
      </c>
      <c r="T25" s="8"/>
      <c r="U25" s="7">
        <v>0</v>
      </c>
      <c r="V25" s="8"/>
      <c r="W25" s="7">
        <v>0</v>
      </c>
      <c r="X25" s="8"/>
      <c r="Y25" s="20">
        <f t="shared" si="3"/>
        <v>2208033.12</v>
      </c>
      <c r="Z25" s="21">
        <f t="shared" si="4"/>
        <v>0</v>
      </c>
      <c r="AA25" s="22">
        <f t="shared" si="5"/>
        <v>2208033.12</v>
      </c>
    </row>
    <row r="26" spans="3:27">
      <c r="C26" s="94" t="s">
        <v>119</v>
      </c>
      <c r="D26" s="82" t="s">
        <v>323</v>
      </c>
      <c r="E26" s="7">
        <v>0</v>
      </c>
      <c r="F26" s="8"/>
      <c r="G26" s="18">
        <v>0</v>
      </c>
      <c r="H26" s="8"/>
      <c r="I26" s="7">
        <v>0</v>
      </c>
      <c r="J26" s="8"/>
      <c r="K26" s="7">
        <v>0</v>
      </c>
      <c r="L26" s="8"/>
      <c r="M26" s="18">
        <v>0</v>
      </c>
      <c r="N26" s="8"/>
      <c r="O26" s="18">
        <v>0</v>
      </c>
      <c r="P26" s="8"/>
      <c r="Q26" s="7">
        <v>0</v>
      </c>
      <c r="R26" s="8"/>
      <c r="S26" s="7">
        <v>0</v>
      </c>
      <c r="T26" s="8"/>
      <c r="U26" s="7">
        <v>0</v>
      </c>
      <c r="V26" s="8"/>
      <c r="W26" s="7">
        <v>0</v>
      </c>
      <c r="X26" s="8"/>
      <c r="Y26" s="20">
        <f t="shared" si="3"/>
        <v>0</v>
      </c>
      <c r="Z26" s="21">
        <f t="shared" si="4"/>
        <v>0</v>
      </c>
      <c r="AA26" s="22">
        <f t="shared" si="5"/>
        <v>0</v>
      </c>
    </row>
    <row r="27" spans="3:27">
      <c r="C27" s="94" t="s">
        <v>123</v>
      </c>
      <c r="D27" s="82" t="s">
        <v>324</v>
      </c>
      <c r="E27" s="7">
        <v>21078.17</v>
      </c>
      <c r="F27" s="8"/>
      <c r="G27" s="7">
        <v>352.63</v>
      </c>
      <c r="H27" s="8"/>
      <c r="I27" s="7">
        <v>0</v>
      </c>
      <c r="J27" s="8"/>
      <c r="K27" s="7">
        <v>0</v>
      </c>
      <c r="L27" s="8"/>
      <c r="M27" s="7">
        <v>7106.79</v>
      </c>
      <c r="N27" s="8"/>
      <c r="O27" s="7">
        <v>88.14</v>
      </c>
      <c r="P27" s="8"/>
      <c r="Q27" s="7">
        <v>0</v>
      </c>
      <c r="R27" s="8"/>
      <c r="S27" s="7">
        <v>0</v>
      </c>
      <c r="T27" s="8"/>
      <c r="U27" s="7">
        <v>0</v>
      </c>
      <c r="V27" s="8"/>
      <c r="W27" s="7">
        <v>0</v>
      </c>
      <c r="X27" s="8"/>
      <c r="Y27" s="20">
        <f t="shared" si="3"/>
        <v>28625.73</v>
      </c>
      <c r="Z27" s="21">
        <f t="shared" si="4"/>
        <v>0</v>
      </c>
      <c r="AA27" s="22">
        <f t="shared" si="5"/>
        <v>28625.73</v>
      </c>
    </row>
    <row r="28" spans="3:27">
      <c r="C28" s="94" t="s">
        <v>125</v>
      </c>
      <c r="D28" s="82" t="s">
        <v>325</v>
      </c>
      <c r="E28" s="7">
        <v>123081.49</v>
      </c>
      <c r="F28" s="8"/>
      <c r="G28" s="7">
        <v>2059.12</v>
      </c>
      <c r="H28" s="8"/>
      <c r="I28" s="7">
        <v>0</v>
      </c>
      <c r="J28" s="8"/>
      <c r="K28" s="7">
        <v>0</v>
      </c>
      <c r="L28" s="8"/>
      <c r="M28" s="7">
        <v>41498.589999999997</v>
      </c>
      <c r="N28" s="8"/>
      <c r="O28" s="7">
        <v>514.70000000000005</v>
      </c>
      <c r="P28" s="8"/>
      <c r="Q28" s="7">
        <v>0</v>
      </c>
      <c r="R28" s="8"/>
      <c r="S28" s="7">
        <v>0</v>
      </c>
      <c r="T28" s="8"/>
      <c r="U28" s="7">
        <v>0</v>
      </c>
      <c r="V28" s="8"/>
      <c r="W28" s="7">
        <v>0</v>
      </c>
      <c r="X28" s="8"/>
      <c r="Y28" s="20">
        <f t="shared" si="3"/>
        <v>167153.90000000002</v>
      </c>
      <c r="Z28" s="21">
        <f t="shared" si="4"/>
        <v>0</v>
      </c>
      <c r="AA28" s="22">
        <f t="shared" si="5"/>
        <v>167153.90000000002</v>
      </c>
    </row>
    <row r="29" spans="3:27">
      <c r="C29" s="94" t="s">
        <v>127</v>
      </c>
      <c r="D29" s="82" t="s">
        <v>326</v>
      </c>
      <c r="E29" s="7">
        <v>64363.71</v>
      </c>
      <c r="F29" s="8"/>
      <c r="G29" s="7">
        <v>1076.79</v>
      </c>
      <c r="H29" s="8"/>
      <c r="I29" s="7">
        <v>0</v>
      </c>
      <c r="J29" s="8"/>
      <c r="K29" s="7">
        <v>0</v>
      </c>
      <c r="L29" s="8"/>
      <c r="M29" s="7">
        <v>21701.1</v>
      </c>
      <c r="N29" s="8"/>
      <c r="O29" s="7">
        <v>269.14999999999998</v>
      </c>
      <c r="P29" s="8"/>
      <c r="Q29" s="7">
        <v>0</v>
      </c>
      <c r="R29" s="8"/>
      <c r="S29" s="7">
        <v>0</v>
      </c>
      <c r="T29" s="8"/>
      <c r="U29" s="7">
        <v>0</v>
      </c>
      <c r="V29" s="8"/>
      <c r="W29" s="7">
        <v>0</v>
      </c>
      <c r="X29" s="8"/>
      <c r="Y29" s="20">
        <f t="shared" si="3"/>
        <v>87410.75</v>
      </c>
      <c r="Z29" s="21">
        <f t="shared" si="4"/>
        <v>0</v>
      </c>
      <c r="AA29" s="22">
        <f t="shared" si="5"/>
        <v>87410.75</v>
      </c>
    </row>
    <row r="30" spans="3:27">
      <c r="C30" s="94" t="s">
        <v>129</v>
      </c>
      <c r="D30" s="82" t="s">
        <v>327</v>
      </c>
      <c r="E30" s="7">
        <v>10539.09</v>
      </c>
      <c r="F30" s="8"/>
      <c r="G30" s="7">
        <v>176.32</v>
      </c>
      <c r="H30" s="8"/>
      <c r="I30" s="7">
        <v>0</v>
      </c>
      <c r="J30" s="8"/>
      <c r="K30" s="7">
        <v>0</v>
      </c>
      <c r="L30" s="8"/>
      <c r="M30" s="7">
        <v>3553.39</v>
      </c>
      <c r="N30" s="8"/>
      <c r="O30" s="7">
        <v>44.07</v>
      </c>
      <c r="P30" s="8"/>
      <c r="Q30" s="7">
        <v>0</v>
      </c>
      <c r="R30" s="8"/>
      <c r="S30" s="7">
        <v>0</v>
      </c>
      <c r="T30" s="8"/>
      <c r="U30" s="7">
        <v>0</v>
      </c>
      <c r="V30" s="8"/>
      <c r="W30" s="7">
        <v>0</v>
      </c>
      <c r="X30" s="8"/>
      <c r="Y30" s="20">
        <f t="shared" si="3"/>
        <v>14312.869999999999</v>
      </c>
      <c r="Z30" s="21">
        <f t="shared" si="4"/>
        <v>0</v>
      </c>
      <c r="AA30" s="22">
        <f t="shared" si="5"/>
        <v>14312.869999999999</v>
      </c>
    </row>
    <row r="31" spans="3:27">
      <c r="C31" s="94" t="s">
        <v>131</v>
      </c>
      <c r="D31" s="82" t="s">
        <v>328</v>
      </c>
      <c r="E31" s="7">
        <v>3387.57</v>
      </c>
      <c r="F31" s="8"/>
      <c r="G31" s="7">
        <v>56.67</v>
      </c>
      <c r="H31" s="8"/>
      <c r="I31" s="7">
        <v>0</v>
      </c>
      <c r="J31" s="8"/>
      <c r="K31" s="7">
        <v>0</v>
      </c>
      <c r="L31" s="8"/>
      <c r="M31" s="7">
        <v>1142.1600000000001</v>
      </c>
      <c r="N31" s="8"/>
      <c r="O31" s="7">
        <v>14.17</v>
      </c>
      <c r="P31" s="8"/>
      <c r="Q31" s="7">
        <v>0</v>
      </c>
      <c r="R31" s="8"/>
      <c r="S31" s="7">
        <v>0</v>
      </c>
      <c r="T31" s="8"/>
      <c r="U31" s="7">
        <v>0</v>
      </c>
      <c r="V31" s="8"/>
      <c r="W31" s="7">
        <v>0</v>
      </c>
      <c r="X31" s="8"/>
      <c r="Y31" s="20">
        <f t="shared" si="3"/>
        <v>4600.5700000000006</v>
      </c>
      <c r="Z31" s="21">
        <f t="shared" si="4"/>
        <v>0</v>
      </c>
      <c r="AA31" s="22">
        <f t="shared" si="5"/>
        <v>4600.5700000000006</v>
      </c>
    </row>
    <row r="32" spans="3:27">
      <c r="C32" s="94" t="s">
        <v>133</v>
      </c>
      <c r="D32" s="82" t="s">
        <v>329</v>
      </c>
      <c r="E32" s="7">
        <v>78666.77</v>
      </c>
      <c r="F32" s="8"/>
      <c r="G32" s="7">
        <v>1316.07</v>
      </c>
      <c r="H32" s="8"/>
      <c r="I32" s="7">
        <v>0</v>
      </c>
      <c r="J32" s="8"/>
      <c r="K32" s="7">
        <v>0</v>
      </c>
      <c r="L32" s="8"/>
      <c r="M32" s="7">
        <v>26523.56</v>
      </c>
      <c r="N32" s="8"/>
      <c r="O32" s="7">
        <v>328.97</v>
      </c>
      <c r="P32" s="8"/>
      <c r="Q32" s="7">
        <v>0</v>
      </c>
      <c r="R32" s="8"/>
      <c r="S32" s="7">
        <v>0</v>
      </c>
      <c r="T32" s="8"/>
      <c r="U32" s="7">
        <v>0</v>
      </c>
      <c r="V32" s="8"/>
      <c r="W32" s="7">
        <v>0</v>
      </c>
      <c r="X32" s="8"/>
      <c r="Y32" s="20">
        <f t="shared" si="3"/>
        <v>106835.37000000001</v>
      </c>
      <c r="Z32" s="21">
        <f t="shared" si="4"/>
        <v>0</v>
      </c>
      <c r="AA32" s="22">
        <f t="shared" si="5"/>
        <v>106835.37000000001</v>
      </c>
    </row>
    <row r="33" spans="3:27">
      <c r="C33" s="94" t="s">
        <v>135</v>
      </c>
      <c r="D33" s="82" t="s">
        <v>330</v>
      </c>
      <c r="E33" s="7">
        <v>0</v>
      </c>
      <c r="F33" s="8"/>
      <c r="G33" s="7">
        <v>0</v>
      </c>
      <c r="H33" s="8"/>
      <c r="I33" s="7">
        <v>0</v>
      </c>
      <c r="J33" s="8"/>
      <c r="K33" s="7">
        <v>0</v>
      </c>
      <c r="L33" s="8"/>
      <c r="M33" s="7">
        <v>0</v>
      </c>
      <c r="N33" s="8"/>
      <c r="O33" s="7">
        <v>0</v>
      </c>
      <c r="P33" s="8"/>
      <c r="Q33" s="7">
        <v>0</v>
      </c>
      <c r="R33" s="8"/>
      <c r="S33" s="7">
        <v>0</v>
      </c>
      <c r="T33" s="8"/>
      <c r="U33" s="7">
        <v>0</v>
      </c>
      <c r="V33" s="8"/>
      <c r="W33" s="7">
        <v>0</v>
      </c>
      <c r="X33" s="8"/>
      <c r="Y33" s="20">
        <f t="shared" si="3"/>
        <v>0</v>
      </c>
      <c r="Z33" s="21">
        <f t="shared" si="4"/>
        <v>0</v>
      </c>
      <c r="AA33" s="22">
        <f t="shared" si="5"/>
        <v>0</v>
      </c>
    </row>
    <row r="34" spans="3:27">
      <c r="C34" s="94" t="s">
        <v>137</v>
      </c>
      <c r="D34" s="82" t="s">
        <v>331</v>
      </c>
      <c r="E34" s="7">
        <v>75279.199999999997</v>
      </c>
      <c r="F34" s="8"/>
      <c r="G34" s="7">
        <v>1259.4000000000001</v>
      </c>
      <c r="H34" s="8"/>
      <c r="I34" s="7">
        <v>0</v>
      </c>
      <c r="J34" s="8"/>
      <c r="K34" s="7">
        <v>0</v>
      </c>
      <c r="L34" s="8"/>
      <c r="M34" s="7">
        <v>25381.41</v>
      </c>
      <c r="N34" s="8"/>
      <c r="O34" s="7">
        <v>314.8</v>
      </c>
      <c r="P34" s="8"/>
      <c r="Q34" s="7">
        <v>0</v>
      </c>
      <c r="R34" s="8"/>
      <c r="S34" s="7">
        <v>0</v>
      </c>
      <c r="T34" s="8"/>
      <c r="U34" s="7">
        <v>0</v>
      </c>
      <c r="V34" s="8"/>
      <c r="W34" s="7">
        <v>0</v>
      </c>
      <c r="X34" s="8"/>
      <c r="Y34" s="20">
        <f t="shared" si="3"/>
        <v>102234.81</v>
      </c>
      <c r="Z34" s="21">
        <f t="shared" si="4"/>
        <v>0</v>
      </c>
      <c r="AA34" s="22">
        <f t="shared" si="5"/>
        <v>102234.81</v>
      </c>
    </row>
    <row r="35" spans="3:27">
      <c r="C35" s="94" t="s">
        <v>139</v>
      </c>
      <c r="D35" s="82" t="s">
        <v>332</v>
      </c>
      <c r="E35" s="7">
        <v>14500</v>
      </c>
      <c r="F35" s="8"/>
      <c r="G35" s="7">
        <v>0</v>
      </c>
      <c r="H35" s="8"/>
      <c r="I35" s="7">
        <v>0</v>
      </c>
      <c r="J35" s="8"/>
      <c r="K35" s="7">
        <v>0</v>
      </c>
      <c r="L35" s="8"/>
      <c r="M35" s="7">
        <v>1000</v>
      </c>
      <c r="N35" s="8"/>
      <c r="O35" s="7">
        <v>0</v>
      </c>
      <c r="P35" s="8"/>
      <c r="Q35" s="7">
        <v>0</v>
      </c>
      <c r="R35" s="8"/>
      <c r="S35" s="7">
        <v>0</v>
      </c>
      <c r="T35" s="8"/>
      <c r="U35" s="7">
        <v>0</v>
      </c>
      <c r="V35" s="8"/>
      <c r="W35" s="7">
        <v>0</v>
      </c>
      <c r="X35" s="8"/>
      <c r="Y35" s="20">
        <f t="shared" si="3"/>
        <v>15500</v>
      </c>
      <c r="Z35" s="21">
        <f t="shared" si="4"/>
        <v>0</v>
      </c>
      <c r="AA35" s="22">
        <f t="shared" si="5"/>
        <v>15500</v>
      </c>
    </row>
    <row r="36" spans="3:27">
      <c r="C36" s="94" t="s">
        <v>141</v>
      </c>
      <c r="D36" s="82" t="s">
        <v>333</v>
      </c>
      <c r="E36" s="7">
        <v>9000</v>
      </c>
      <c r="F36" s="8"/>
      <c r="G36" s="7">
        <v>0</v>
      </c>
      <c r="H36" s="8"/>
      <c r="I36" s="7">
        <v>0</v>
      </c>
      <c r="J36" s="8"/>
      <c r="K36" s="7">
        <v>0</v>
      </c>
      <c r="L36" s="8"/>
      <c r="M36" s="7">
        <v>2867</v>
      </c>
      <c r="N36" s="8"/>
      <c r="O36" s="7">
        <v>0</v>
      </c>
      <c r="P36" s="8"/>
      <c r="Q36" s="7">
        <v>0</v>
      </c>
      <c r="R36" s="8"/>
      <c r="S36" s="7">
        <v>0</v>
      </c>
      <c r="T36" s="8"/>
      <c r="U36" s="7">
        <v>0</v>
      </c>
      <c r="V36" s="8"/>
      <c r="W36" s="7">
        <v>0</v>
      </c>
      <c r="X36" s="8"/>
      <c r="Y36" s="20">
        <f t="shared" si="3"/>
        <v>11867</v>
      </c>
      <c r="Z36" s="21">
        <f t="shared" si="4"/>
        <v>0</v>
      </c>
      <c r="AA36" s="22">
        <f t="shared" si="5"/>
        <v>11867</v>
      </c>
    </row>
    <row r="37" spans="3:27">
      <c r="C37" s="94" t="s">
        <v>143</v>
      </c>
      <c r="D37" s="82" t="s">
        <v>334</v>
      </c>
      <c r="E37" s="7">
        <v>1250</v>
      </c>
      <c r="F37" s="8"/>
      <c r="G37" s="7">
        <v>0</v>
      </c>
      <c r="H37" s="8"/>
      <c r="I37" s="7">
        <v>0</v>
      </c>
      <c r="J37" s="8"/>
      <c r="K37" s="7">
        <v>0</v>
      </c>
      <c r="L37" s="8"/>
      <c r="M37" s="7">
        <v>500</v>
      </c>
      <c r="N37" s="8"/>
      <c r="O37" s="7">
        <v>0</v>
      </c>
      <c r="P37" s="8"/>
      <c r="Q37" s="7">
        <v>0</v>
      </c>
      <c r="R37" s="8"/>
      <c r="S37" s="7">
        <v>0</v>
      </c>
      <c r="T37" s="8"/>
      <c r="U37" s="7">
        <v>0</v>
      </c>
      <c r="V37" s="8"/>
      <c r="W37" s="7">
        <v>0</v>
      </c>
      <c r="X37" s="8"/>
      <c r="Y37" s="20">
        <f t="shared" si="3"/>
        <v>1750</v>
      </c>
      <c r="Z37" s="21">
        <f t="shared" si="4"/>
        <v>0</v>
      </c>
      <c r="AA37" s="22">
        <f t="shared" si="5"/>
        <v>1750</v>
      </c>
    </row>
    <row r="38" spans="3:27">
      <c r="C38" s="94" t="s">
        <v>145</v>
      </c>
      <c r="D38" s="82" t="s">
        <v>335</v>
      </c>
      <c r="E38" s="7">
        <v>53300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7">
        <v>11561</v>
      </c>
      <c r="N38" s="8"/>
      <c r="O38" s="7">
        <v>0</v>
      </c>
      <c r="P38" s="8"/>
      <c r="Q38" s="7">
        <v>0</v>
      </c>
      <c r="R38" s="8"/>
      <c r="S38" s="7">
        <v>0</v>
      </c>
      <c r="T38" s="8"/>
      <c r="U38" s="7">
        <v>0</v>
      </c>
      <c r="V38" s="8"/>
      <c r="W38" s="7">
        <v>0</v>
      </c>
      <c r="X38" s="8"/>
      <c r="Y38" s="20">
        <f t="shared" si="3"/>
        <v>64861</v>
      </c>
      <c r="Z38" s="21">
        <f t="shared" si="4"/>
        <v>0</v>
      </c>
      <c r="AA38" s="22">
        <f t="shared" si="5"/>
        <v>64861</v>
      </c>
    </row>
    <row r="39" spans="3:27">
      <c r="C39" s="94" t="s">
        <v>147</v>
      </c>
      <c r="D39" s="82" t="s">
        <v>336</v>
      </c>
      <c r="E39" s="7">
        <v>20026</v>
      </c>
      <c r="F39" s="8"/>
      <c r="G39" s="7">
        <v>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7">
        <v>0</v>
      </c>
      <c r="P39" s="8"/>
      <c r="Q39" s="7">
        <v>0</v>
      </c>
      <c r="R39" s="8"/>
      <c r="S39" s="7">
        <v>0</v>
      </c>
      <c r="T39" s="8"/>
      <c r="U39" s="7">
        <v>0</v>
      </c>
      <c r="V39" s="8"/>
      <c r="W39" s="7">
        <v>0</v>
      </c>
      <c r="X39" s="8"/>
      <c r="Y39" s="20">
        <f t="shared" si="3"/>
        <v>20026</v>
      </c>
      <c r="Z39" s="21">
        <f t="shared" si="4"/>
        <v>0</v>
      </c>
      <c r="AA39" s="22">
        <f t="shared" si="5"/>
        <v>20026</v>
      </c>
    </row>
    <row r="40" spans="3:27">
      <c r="C40" s="94" t="s">
        <v>149</v>
      </c>
      <c r="D40" s="82" t="s">
        <v>337</v>
      </c>
      <c r="E40" s="7">
        <v>0</v>
      </c>
      <c r="F40" s="8"/>
      <c r="G40" s="7">
        <v>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7">
        <v>0</v>
      </c>
      <c r="P40" s="8"/>
      <c r="Q40" s="7">
        <v>0</v>
      </c>
      <c r="R40" s="8"/>
      <c r="S40" s="7">
        <v>0</v>
      </c>
      <c r="T40" s="8"/>
      <c r="U40" s="7">
        <v>0</v>
      </c>
      <c r="V40" s="8"/>
      <c r="W40" s="7">
        <v>0</v>
      </c>
      <c r="X40" s="8"/>
      <c r="Y40" s="20">
        <f t="shared" si="3"/>
        <v>0</v>
      </c>
      <c r="Z40" s="21">
        <f t="shared" si="4"/>
        <v>0</v>
      </c>
      <c r="AA40" s="22">
        <f t="shared" si="5"/>
        <v>0</v>
      </c>
    </row>
    <row r="41" spans="3:27">
      <c r="C41" s="94" t="s">
        <v>151</v>
      </c>
      <c r="D41" s="82" t="s">
        <v>338</v>
      </c>
      <c r="E41" s="7">
        <v>0</v>
      </c>
      <c r="F41" s="8"/>
      <c r="G41" s="7">
        <v>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7">
        <v>0</v>
      </c>
      <c r="P41" s="8"/>
      <c r="Q41" s="7">
        <v>0</v>
      </c>
      <c r="R41" s="8"/>
      <c r="S41" s="7">
        <v>0</v>
      </c>
      <c r="T41" s="8"/>
      <c r="U41" s="7">
        <v>0</v>
      </c>
      <c r="V41" s="8"/>
      <c r="W41" s="7">
        <v>0</v>
      </c>
      <c r="X41" s="8"/>
      <c r="Y41" s="20">
        <f t="shared" si="3"/>
        <v>0</v>
      </c>
      <c r="Z41" s="21">
        <f t="shared" si="4"/>
        <v>0</v>
      </c>
      <c r="AA41" s="22">
        <f t="shared" si="5"/>
        <v>0</v>
      </c>
    </row>
    <row r="42" spans="3:27">
      <c r="C42" s="94" t="s">
        <v>153</v>
      </c>
      <c r="D42" s="82" t="s">
        <v>339</v>
      </c>
      <c r="E42" s="7">
        <v>0</v>
      </c>
      <c r="F42" s="8"/>
      <c r="G42" s="7">
        <v>0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7">
        <v>0</v>
      </c>
      <c r="P42" s="8"/>
      <c r="Q42" s="7">
        <v>0</v>
      </c>
      <c r="R42" s="8"/>
      <c r="S42" s="7">
        <v>0</v>
      </c>
      <c r="T42" s="8"/>
      <c r="U42" s="7">
        <v>0</v>
      </c>
      <c r="V42" s="8"/>
      <c r="W42" s="7">
        <v>0</v>
      </c>
      <c r="X42" s="8"/>
      <c r="Y42" s="20">
        <f t="shared" si="3"/>
        <v>0</v>
      </c>
      <c r="Z42" s="21">
        <f t="shared" si="4"/>
        <v>0</v>
      </c>
      <c r="AA42" s="22">
        <f t="shared" si="5"/>
        <v>0</v>
      </c>
    </row>
    <row r="43" spans="3:27">
      <c r="C43" s="94" t="s">
        <v>155</v>
      </c>
      <c r="D43" s="82" t="s">
        <v>340</v>
      </c>
      <c r="E43" s="7">
        <v>0</v>
      </c>
      <c r="F43" s="8"/>
      <c r="G43" s="7">
        <v>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0</v>
      </c>
      <c r="P43" s="8"/>
      <c r="Q43" s="7">
        <v>0</v>
      </c>
      <c r="R43" s="8"/>
      <c r="S43" s="7">
        <v>0</v>
      </c>
      <c r="T43" s="8"/>
      <c r="U43" s="7">
        <v>0</v>
      </c>
      <c r="V43" s="8"/>
      <c r="W43" s="7">
        <v>0</v>
      </c>
      <c r="X43" s="8"/>
      <c r="Y43" s="20">
        <f t="shared" si="3"/>
        <v>0</v>
      </c>
      <c r="Z43" s="21">
        <f t="shared" si="4"/>
        <v>0</v>
      </c>
      <c r="AA43" s="22">
        <f t="shared" si="5"/>
        <v>0</v>
      </c>
    </row>
    <row r="44" spans="3:27">
      <c r="C44" s="94" t="s">
        <v>157</v>
      </c>
      <c r="D44" s="82" t="s">
        <v>341</v>
      </c>
      <c r="E44" s="7">
        <v>0</v>
      </c>
      <c r="F44" s="8"/>
      <c r="G44" s="7">
        <v>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0</v>
      </c>
      <c r="P44" s="8"/>
      <c r="Q44" s="7">
        <v>0</v>
      </c>
      <c r="R44" s="8"/>
      <c r="S44" s="7">
        <v>0</v>
      </c>
      <c r="T44" s="8"/>
      <c r="U44" s="7">
        <v>0</v>
      </c>
      <c r="V44" s="8"/>
      <c r="W44" s="7">
        <v>0</v>
      </c>
      <c r="X44" s="8"/>
      <c r="Y44" s="20">
        <f t="shared" si="3"/>
        <v>0</v>
      </c>
      <c r="Z44" s="21">
        <f t="shared" si="4"/>
        <v>0</v>
      </c>
      <c r="AA44" s="22">
        <f t="shared" si="5"/>
        <v>0</v>
      </c>
    </row>
    <row r="45" spans="3:27">
      <c r="C45" s="94" t="s">
        <v>161</v>
      </c>
      <c r="D45" s="82" t="s">
        <v>342</v>
      </c>
      <c r="E45" s="7">
        <v>0</v>
      </c>
      <c r="F45" s="8"/>
      <c r="G45" s="7">
        <v>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0</v>
      </c>
      <c r="P45" s="8"/>
      <c r="Q45" s="7">
        <v>0</v>
      </c>
      <c r="R45" s="8"/>
      <c r="S45" s="7">
        <v>0</v>
      </c>
      <c r="T45" s="8"/>
      <c r="U45" s="7">
        <v>0</v>
      </c>
      <c r="V45" s="8"/>
      <c r="W45" s="7">
        <v>0</v>
      </c>
      <c r="X45" s="8"/>
      <c r="Y45" s="20">
        <f t="shared" si="3"/>
        <v>0</v>
      </c>
      <c r="Z45" s="21">
        <f t="shared" si="4"/>
        <v>0</v>
      </c>
      <c r="AA45" s="22">
        <f t="shared" si="5"/>
        <v>0</v>
      </c>
    </row>
    <row r="46" spans="3:27">
      <c r="C46" s="94" t="s">
        <v>163</v>
      </c>
      <c r="D46" s="82" t="s">
        <v>343</v>
      </c>
      <c r="E46" s="7">
        <v>0</v>
      </c>
      <c r="F46" s="8"/>
      <c r="G46" s="7">
        <v>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0</v>
      </c>
      <c r="P46" s="8"/>
      <c r="Q46" s="7">
        <v>0</v>
      </c>
      <c r="R46" s="8"/>
      <c r="S46" s="7">
        <v>0</v>
      </c>
      <c r="T46" s="8"/>
      <c r="U46" s="7">
        <v>0</v>
      </c>
      <c r="V46" s="8"/>
      <c r="W46" s="7">
        <v>0</v>
      </c>
      <c r="X46" s="8"/>
      <c r="Y46" s="20">
        <f t="shared" si="3"/>
        <v>0</v>
      </c>
      <c r="Z46" s="21">
        <f t="shared" si="4"/>
        <v>0</v>
      </c>
      <c r="AA46" s="22">
        <f t="shared" si="5"/>
        <v>0</v>
      </c>
    </row>
    <row r="47" spans="3:27">
      <c r="C47" s="94" t="s">
        <v>165</v>
      </c>
      <c r="D47" s="82" t="s">
        <v>344</v>
      </c>
      <c r="E47" s="7">
        <v>15000</v>
      </c>
      <c r="F47" s="8"/>
      <c r="G47" s="7">
        <v>120</v>
      </c>
      <c r="H47" s="8"/>
      <c r="I47" s="7">
        <v>0</v>
      </c>
      <c r="J47" s="8"/>
      <c r="K47" s="7">
        <v>0</v>
      </c>
      <c r="L47" s="8"/>
      <c r="M47" s="7">
        <v>5500</v>
      </c>
      <c r="N47" s="8"/>
      <c r="O47" s="7">
        <v>30</v>
      </c>
      <c r="P47" s="8"/>
      <c r="Q47" s="7">
        <v>0</v>
      </c>
      <c r="R47" s="8"/>
      <c r="S47" s="7">
        <v>0</v>
      </c>
      <c r="T47" s="8"/>
      <c r="U47" s="7">
        <v>0</v>
      </c>
      <c r="V47" s="8"/>
      <c r="W47" s="7">
        <v>0</v>
      </c>
      <c r="X47" s="8"/>
      <c r="Y47" s="20">
        <f t="shared" si="3"/>
        <v>20650</v>
      </c>
      <c r="Z47" s="21">
        <f t="shared" si="4"/>
        <v>0</v>
      </c>
      <c r="AA47" s="22">
        <f t="shared" si="5"/>
        <v>20650</v>
      </c>
    </row>
    <row r="48" spans="3:27">
      <c r="C48" s="94" t="s">
        <v>167</v>
      </c>
      <c r="D48" s="82" t="s">
        <v>345</v>
      </c>
      <c r="E48" s="7">
        <v>0</v>
      </c>
      <c r="F48" s="8"/>
      <c r="G48" s="7">
        <v>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0</v>
      </c>
      <c r="P48" s="8"/>
      <c r="Q48" s="7">
        <v>0</v>
      </c>
      <c r="R48" s="8"/>
      <c r="S48" s="7">
        <v>0</v>
      </c>
      <c r="T48" s="8"/>
      <c r="U48" s="7">
        <v>0</v>
      </c>
      <c r="V48" s="8"/>
      <c r="W48" s="7">
        <v>0</v>
      </c>
      <c r="X48" s="8"/>
      <c r="Y48" s="20">
        <f t="shared" si="3"/>
        <v>0</v>
      </c>
      <c r="Z48" s="21">
        <f t="shared" si="4"/>
        <v>0</v>
      </c>
      <c r="AA48" s="22">
        <f t="shared" si="5"/>
        <v>0</v>
      </c>
    </row>
    <row r="49" spans="3:27">
      <c r="C49" s="94" t="s">
        <v>169</v>
      </c>
      <c r="D49" s="82" t="s">
        <v>346</v>
      </c>
      <c r="E49" s="7">
        <v>20000</v>
      </c>
      <c r="F49" s="8"/>
      <c r="G49" s="7">
        <v>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7">
        <v>0</v>
      </c>
      <c r="P49" s="8"/>
      <c r="Q49" s="7">
        <v>0</v>
      </c>
      <c r="R49" s="8"/>
      <c r="S49" s="7">
        <v>0</v>
      </c>
      <c r="T49" s="8"/>
      <c r="U49" s="7">
        <v>0</v>
      </c>
      <c r="V49" s="8"/>
      <c r="W49" s="7">
        <v>0</v>
      </c>
      <c r="X49" s="8"/>
      <c r="Y49" s="20">
        <f t="shared" si="3"/>
        <v>20000</v>
      </c>
      <c r="Z49" s="21">
        <f t="shared" si="4"/>
        <v>0</v>
      </c>
      <c r="AA49" s="22">
        <f t="shared" si="5"/>
        <v>20000</v>
      </c>
    </row>
    <row r="50" spans="3:27">
      <c r="C50" s="94" t="s">
        <v>171</v>
      </c>
      <c r="D50" s="82" t="s">
        <v>347</v>
      </c>
      <c r="E50" s="7">
        <v>38000</v>
      </c>
      <c r="F50" s="8"/>
      <c r="G50" s="7">
        <v>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0</v>
      </c>
      <c r="P50" s="8"/>
      <c r="Q50" s="7">
        <v>0</v>
      </c>
      <c r="R50" s="8"/>
      <c r="S50" s="7">
        <v>0</v>
      </c>
      <c r="T50" s="8"/>
      <c r="U50" s="7">
        <v>0</v>
      </c>
      <c r="V50" s="8"/>
      <c r="W50" s="7">
        <v>0</v>
      </c>
      <c r="X50" s="8"/>
      <c r="Y50" s="20">
        <f t="shared" si="3"/>
        <v>38000</v>
      </c>
      <c r="Z50" s="21">
        <f t="shared" si="4"/>
        <v>0</v>
      </c>
      <c r="AA50" s="22">
        <f t="shared" si="5"/>
        <v>38000</v>
      </c>
    </row>
    <row r="51" spans="3:27">
      <c r="C51" s="94" t="s">
        <v>173</v>
      </c>
      <c r="D51" s="82" t="s">
        <v>348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7">
        <v>0</v>
      </c>
      <c r="R51" s="8"/>
      <c r="S51" s="7">
        <v>0</v>
      </c>
      <c r="T51" s="8"/>
      <c r="U51" s="7">
        <v>0</v>
      </c>
      <c r="V51" s="8"/>
      <c r="W51" s="7">
        <v>0</v>
      </c>
      <c r="X51" s="8"/>
      <c r="Y51" s="20">
        <f t="shared" si="3"/>
        <v>0</v>
      </c>
      <c r="Z51" s="21">
        <f t="shared" si="4"/>
        <v>0</v>
      </c>
      <c r="AA51" s="22">
        <f t="shared" si="5"/>
        <v>0</v>
      </c>
    </row>
    <row r="52" spans="3:27">
      <c r="C52" s="94" t="s">
        <v>175</v>
      </c>
      <c r="D52" s="82" t="s">
        <v>349</v>
      </c>
      <c r="E52" s="7">
        <v>3000</v>
      </c>
      <c r="F52" s="8"/>
      <c r="G52" s="7">
        <v>0</v>
      </c>
      <c r="H52" s="8"/>
      <c r="I52" s="7">
        <v>0</v>
      </c>
      <c r="J52" s="8"/>
      <c r="K52" s="7">
        <v>0</v>
      </c>
      <c r="L52" s="8"/>
      <c r="M52" s="7">
        <v>1000</v>
      </c>
      <c r="N52" s="8"/>
      <c r="O52" s="7">
        <v>0</v>
      </c>
      <c r="P52" s="8"/>
      <c r="Q52" s="7">
        <v>0</v>
      </c>
      <c r="R52" s="8"/>
      <c r="S52" s="7">
        <v>0</v>
      </c>
      <c r="T52" s="8"/>
      <c r="U52" s="7">
        <v>0</v>
      </c>
      <c r="V52" s="8"/>
      <c r="W52" s="7">
        <v>0</v>
      </c>
      <c r="X52" s="8"/>
      <c r="Y52" s="20">
        <f t="shared" si="3"/>
        <v>4000</v>
      </c>
      <c r="Z52" s="21">
        <f t="shared" si="4"/>
        <v>0</v>
      </c>
      <c r="AA52" s="22">
        <f t="shared" si="5"/>
        <v>4000</v>
      </c>
    </row>
    <row r="53" spans="3:27">
      <c r="C53" s="94" t="s">
        <v>179</v>
      </c>
      <c r="D53" s="82" t="s">
        <v>350</v>
      </c>
      <c r="E53" s="7">
        <v>121512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7">
        <v>113557</v>
      </c>
      <c r="N53" s="8"/>
      <c r="O53" s="7">
        <v>0</v>
      </c>
      <c r="P53" s="8"/>
      <c r="Q53" s="7">
        <v>0</v>
      </c>
      <c r="R53" s="8"/>
      <c r="S53" s="7">
        <v>0</v>
      </c>
      <c r="T53" s="8"/>
      <c r="U53" s="7">
        <v>0</v>
      </c>
      <c r="V53" s="8"/>
      <c r="W53" s="7">
        <v>0</v>
      </c>
      <c r="X53" s="8"/>
      <c r="Y53" s="20">
        <f t="shared" si="3"/>
        <v>235069</v>
      </c>
      <c r="Z53" s="21">
        <f t="shared" si="4"/>
        <v>0</v>
      </c>
      <c r="AA53" s="22">
        <f t="shared" si="5"/>
        <v>235069</v>
      </c>
    </row>
    <row r="54" spans="3:27">
      <c r="C54" s="94" t="s">
        <v>181</v>
      </c>
      <c r="D54" s="82" t="s">
        <v>351</v>
      </c>
      <c r="E54" s="7">
        <v>76000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10500</v>
      </c>
      <c r="N54" s="8"/>
      <c r="O54" s="7">
        <v>0</v>
      </c>
      <c r="P54" s="8"/>
      <c r="Q54" s="7">
        <v>0</v>
      </c>
      <c r="R54" s="8"/>
      <c r="S54" s="7">
        <v>0</v>
      </c>
      <c r="T54" s="8"/>
      <c r="U54" s="7">
        <v>0</v>
      </c>
      <c r="V54" s="8"/>
      <c r="W54" s="7">
        <v>0</v>
      </c>
      <c r="X54" s="8"/>
      <c r="Y54" s="20">
        <f t="shared" si="3"/>
        <v>86500</v>
      </c>
      <c r="Z54" s="21">
        <f t="shared" si="4"/>
        <v>0</v>
      </c>
      <c r="AA54" s="22">
        <f t="shared" si="5"/>
        <v>86500</v>
      </c>
    </row>
    <row r="55" spans="3:27">
      <c r="C55" s="94" t="s">
        <v>183</v>
      </c>
      <c r="D55" s="82" t="s">
        <v>352</v>
      </c>
      <c r="E55" s="7">
        <v>5000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7">
        <v>500</v>
      </c>
      <c r="N55" s="8"/>
      <c r="O55" s="7">
        <v>0</v>
      </c>
      <c r="P55" s="8"/>
      <c r="Q55" s="7">
        <v>0</v>
      </c>
      <c r="R55" s="8"/>
      <c r="S55" s="7">
        <v>0</v>
      </c>
      <c r="T55" s="8"/>
      <c r="U55" s="7">
        <v>27999.96</v>
      </c>
      <c r="V55" s="8"/>
      <c r="W55" s="7">
        <v>0</v>
      </c>
      <c r="X55" s="8"/>
      <c r="Y55" s="20">
        <f t="shared" si="3"/>
        <v>33499.96</v>
      </c>
      <c r="Z55" s="21">
        <f t="shared" si="4"/>
        <v>0</v>
      </c>
      <c r="AA55" s="22">
        <f t="shared" si="5"/>
        <v>33499.96</v>
      </c>
    </row>
    <row r="56" spans="3:27">
      <c r="C56" s="94" t="s">
        <v>185</v>
      </c>
      <c r="D56" s="82" t="s">
        <v>353</v>
      </c>
      <c r="E56" s="7">
        <v>30000</v>
      </c>
      <c r="F56" s="8"/>
      <c r="G56" s="7">
        <v>0</v>
      </c>
      <c r="H56" s="8"/>
      <c r="I56" s="7">
        <v>0</v>
      </c>
      <c r="J56" s="8"/>
      <c r="K56" s="7">
        <v>0</v>
      </c>
      <c r="L56" s="8"/>
      <c r="M56" s="7">
        <v>4500</v>
      </c>
      <c r="N56" s="8"/>
      <c r="O56" s="7">
        <v>0</v>
      </c>
      <c r="P56" s="8"/>
      <c r="Q56" s="7">
        <v>0</v>
      </c>
      <c r="R56" s="8"/>
      <c r="S56" s="7">
        <v>0</v>
      </c>
      <c r="T56" s="8"/>
      <c r="U56" s="7">
        <v>0</v>
      </c>
      <c r="V56" s="8"/>
      <c r="W56" s="7">
        <v>0</v>
      </c>
      <c r="X56" s="8"/>
      <c r="Y56" s="20">
        <f t="shared" si="3"/>
        <v>34500</v>
      </c>
      <c r="Z56" s="21">
        <f t="shared" si="4"/>
        <v>0</v>
      </c>
      <c r="AA56" s="22">
        <f t="shared" si="5"/>
        <v>34500</v>
      </c>
    </row>
    <row r="57" spans="3:27">
      <c r="C57" s="94" t="s">
        <v>189</v>
      </c>
      <c r="D57" s="82" t="s">
        <v>354</v>
      </c>
      <c r="E57" s="7">
        <v>0</v>
      </c>
      <c r="F57" s="8"/>
      <c r="G57" s="7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0</v>
      </c>
      <c r="P57" s="8"/>
      <c r="Q57" s="7">
        <v>0</v>
      </c>
      <c r="R57" s="8"/>
      <c r="S57" s="7">
        <v>0</v>
      </c>
      <c r="T57" s="8"/>
      <c r="U57" s="7">
        <v>0</v>
      </c>
      <c r="V57" s="8"/>
      <c r="W57" s="7">
        <v>0</v>
      </c>
      <c r="X57" s="8"/>
      <c r="Y57" s="20">
        <f t="shared" si="3"/>
        <v>0</v>
      </c>
      <c r="Z57" s="21">
        <f t="shared" si="4"/>
        <v>0</v>
      </c>
      <c r="AA57" s="22">
        <f t="shared" si="5"/>
        <v>0</v>
      </c>
    </row>
    <row r="58" spans="3:27">
      <c r="C58" s="94" t="s">
        <v>191</v>
      </c>
      <c r="D58" s="82" t="s">
        <v>355</v>
      </c>
      <c r="E58" s="7">
        <v>0</v>
      </c>
      <c r="F58" s="8"/>
      <c r="G58" s="7">
        <v>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0</v>
      </c>
      <c r="P58" s="8"/>
      <c r="Q58" s="7">
        <v>0</v>
      </c>
      <c r="R58" s="8"/>
      <c r="S58" s="7">
        <v>0</v>
      </c>
      <c r="T58" s="8"/>
      <c r="U58" s="7">
        <v>0</v>
      </c>
      <c r="V58" s="8"/>
      <c r="W58" s="7">
        <v>0</v>
      </c>
      <c r="X58" s="8"/>
      <c r="Y58" s="20">
        <f t="shared" si="3"/>
        <v>0</v>
      </c>
      <c r="Z58" s="21">
        <f t="shared" si="4"/>
        <v>0</v>
      </c>
      <c r="AA58" s="22">
        <f t="shared" si="5"/>
        <v>0</v>
      </c>
    </row>
    <row r="59" spans="3:27">
      <c r="C59" s="94" t="s">
        <v>195</v>
      </c>
      <c r="D59" s="82" t="s">
        <v>356</v>
      </c>
      <c r="E59" s="7">
        <v>0</v>
      </c>
      <c r="F59" s="8"/>
      <c r="G59" s="7">
        <v>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7">
        <v>0</v>
      </c>
      <c r="P59" s="8"/>
      <c r="Q59" s="7">
        <v>0</v>
      </c>
      <c r="R59" s="8"/>
      <c r="S59" s="7">
        <v>0</v>
      </c>
      <c r="T59" s="8"/>
      <c r="U59" s="7">
        <v>0</v>
      </c>
      <c r="V59" s="8"/>
      <c r="W59" s="7">
        <v>0</v>
      </c>
      <c r="X59" s="8"/>
      <c r="Y59" s="20">
        <f t="shared" si="3"/>
        <v>0</v>
      </c>
      <c r="Z59" s="21">
        <f t="shared" si="4"/>
        <v>0</v>
      </c>
      <c r="AA59" s="22">
        <f t="shared" si="5"/>
        <v>0</v>
      </c>
    </row>
    <row r="60" spans="3:27">
      <c r="C60" s="94" t="s">
        <v>197</v>
      </c>
      <c r="D60" s="82" t="s">
        <v>357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0</v>
      </c>
      <c r="P60" s="8"/>
      <c r="Q60" s="7">
        <v>0</v>
      </c>
      <c r="R60" s="8"/>
      <c r="S60" s="7">
        <v>0</v>
      </c>
      <c r="T60" s="8"/>
      <c r="U60" s="7">
        <v>0</v>
      </c>
      <c r="V60" s="8"/>
      <c r="W60" s="7">
        <v>0</v>
      </c>
      <c r="X60" s="8"/>
      <c r="Y60" s="20">
        <f t="shared" si="3"/>
        <v>0</v>
      </c>
      <c r="Z60" s="21">
        <f t="shared" si="4"/>
        <v>0</v>
      </c>
      <c r="AA60" s="22">
        <f t="shared" si="5"/>
        <v>0</v>
      </c>
    </row>
    <row r="61" spans="3:27">
      <c r="C61" s="94" t="s">
        <v>199</v>
      </c>
      <c r="D61" s="82" t="s">
        <v>358</v>
      </c>
      <c r="E61" s="7">
        <v>14560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2502</v>
      </c>
      <c r="N61" s="8"/>
      <c r="O61" s="7">
        <v>0</v>
      </c>
      <c r="P61" s="8"/>
      <c r="Q61" s="7">
        <v>0</v>
      </c>
      <c r="R61" s="8"/>
      <c r="S61" s="7">
        <v>0</v>
      </c>
      <c r="T61" s="8"/>
      <c r="U61" s="7">
        <v>97500</v>
      </c>
      <c r="V61" s="8"/>
      <c r="W61" s="7">
        <v>0</v>
      </c>
      <c r="X61" s="8"/>
      <c r="Y61" s="20">
        <f t="shared" si="3"/>
        <v>114562</v>
      </c>
      <c r="Z61" s="21">
        <f t="shared" si="4"/>
        <v>0</v>
      </c>
      <c r="AA61" s="22">
        <f t="shared" si="5"/>
        <v>114562</v>
      </c>
    </row>
    <row r="62" spans="3:27">
      <c r="C62" s="94" t="s">
        <v>203</v>
      </c>
      <c r="D62" s="82" t="s">
        <v>359</v>
      </c>
      <c r="E62" s="7">
        <v>0</v>
      </c>
      <c r="F62" s="8"/>
      <c r="G62" s="7">
        <v>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7">
        <v>0</v>
      </c>
      <c r="R62" s="8"/>
      <c r="S62" s="7">
        <v>0</v>
      </c>
      <c r="T62" s="8"/>
      <c r="U62" s="7">
        <v>0</v>
      </c>
      <c r="V62" s="8"/>
      <c r="W62" s="7">
        <v>0</v>
      </c>
      <c r="X62" s="8"/>
      <c r="Y62" s="20">
        <f t="shared" si="3"/>
        <v>0</v>
      </c>
      <c r="Z62" s="21">
        <f t="shared" si="4"/>
        <v>0</v>
      </c>
      <c r="AA62" s="22">
        <f t="shared" si="5"/>
        <v>0</v>
      </c>
    </row>
    <row r="63" spans="3:27">
      <c r="C63" s="94" t="s">
        <v>205</v>
      </c>
      <c r="D63" s="82" t="s">
        <v>360</v>
      </c>
      <c r="E63" s="7">
        <v>25940</v>
      </c>
      <c r="F63" s="8"/>
      <c r="G63" s="7">
        <v>80</v>
      </c>
      <c r="H63" s="8"/>
      <c r="I63" s="7">
        <v>0</v>
      </c>
      <c r="J63" s="8"/>
      <c r="K63" s="7">
        <v>0</v>
      </c>
      <c r="L63" s="8"/>
      <c r="M63" s="7">
        <v>5000</v>
      </c>
      <c r="N63" s="8"/>
      <c r="O63" s="7">
        <v>20</v>
      </c>
      <c r="P63" s="8"/>
      <c r="Q63" s="7">
        <v>0</v>
      </c>
      <c r="R63" s="8"/>
      <c r="S63" s="7">
        <v>0</v>
      </c>
      <c r="T63" s="8"/>
      <c r="U63" s="7">
        <v>94656</v>
      </c>
      <c r="V63" s="8"/>
      <c r="W63" s="7">
        <v>38340</v>
      </c>
      <c r="X63" s="8"/>
      <c r="Y63" s="20">
        <f t="shared" si="3"/>
        <v>164036</v>
      </c>
      <c r="Z63" s="21">
        <f t="shared" si="4"/>
        <v>0</v>
      </c>
      <c r="AA63" s="22">
        <f t="shared" si="5"/>
        <v>164036</v>
      </c>
    </row>
    <row r="64" spans="3:27">
      <c r="C64" s="94" t="s">
        <v>207</v>
      </c>
      <c r="D64" s="82" t="s">
        <v>361</v>
      </c>
      <c r="E64" s="7">
        <v>17000</v>
      </c>
      <c r="F64" s="8"/>
      <c r="G64" s="7">
        <v>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7">
        <v>0</v>
      </c>
      <c r="P64" s="8"/>
      <c r="Q64" s="7">
        <v>0</v>
      </c>
      <c r="R64" s="8"/>
      <c r="S64" s="7">
        <v>0</v>
      </c>
      <c r="T64" s="8"/>
      <c r="U64" s="7">
        <v>0</v>
      </c>
      <c r="V64" s="8"/>
      <c r="W64" s="7">
        <v>984</v>
      </c>
      <c r="X64" s="8"/>
      <c r="Y64" s="20">
        <f t="shared" si="3"/>
        <v>17984</v>
      </c>
      <c r="Z64" s="21">
        <f t="shared" si="4"/>
        <v>0</v>
      </c>
      <c r="AA64" s="22">
        <f t="shared" si="5"/>
        <v>17984</v>
      </c>
    </row>
    <row r="65" spans="3:27">
      <c r="C65" s="94" t="s">
        <v>209</v>
      </c>
      <c r="D65" s="82" t="s">
        <v>362</v>
      </c>
      <c r="E65" s="7">
        <v>4000</v>
      </c>
      <c r="F65" s="8"/>
      <c r="G65" s="7">
        <v>0</v>
      </c>
      <c r="H65" s="8"/>
      <c r="I65" s="7">
        <v>0</v>
      </c>
      <c r="J65" s="8"/>
      <c r="K65" s="7">
        <v>0</v>
      </c>
      <c r="L65" s="8"/>
      <c r="M65" s="7">
        <v>5780</v>
      </c>
      <c r="N65" s="8"/>
      <c r="O65" s="7">
        <v>0</v>
      </c>
      <c r="P65" s="8"/>
      <c r="Q65" s="7">
        <v>0</v>
      </c>
      <c r="R65" s="8"/>
      <c r="S65" s="7">
        <v>0</v>
      </c>
      <c r="T65" s="8"/>
      <c r="U65" s="7">
        <v>0</v>
      </c>
      <c r="V65" s="8"/>
      <c r="W65" s="7">
        <v>3600</v>
      </c>
      <c r="X65" s="8"/>
      <c r="Y65" s="20">
        <f t="shared" si="3"/>
        <v>13380</v>
      </c>
      <c r="Z65" s="21">
        <f t="shared" si="4"/>
        <v>0</v>
      </c>
      <c r="AA65" s="22">
        <f t="shared" si="5"/>
        <v>13380</v>
      </c>
    </row>
    <row r="66" spans="3:27">
      <c r="C66" s="94" t="s">
        <v>211</v>
      </c>
      <c r="D66" s="82" t="s">
        <v>363</v>
      </c>
      <c r="E66" s="7">
        <v>4500</v>
      </c>
      <c r="F66" s="8"/>
      <c r="G66" s="7">
        <v>0</v>
      </c>
      <c r="H66" s="8"/>
      <c r="I66" s="7">
        <v>0</v>
      </c>
      <c r="J66" s="8"/>
      <c r="K66" s="7">
        <v>0</v>
      </c>
      <c r="L66" s="8"/>
      <c r="M66" s="7">
        <v>6084</v>
      </c>
      <c r="N66" s="8"/>
      <c r="O66" s="7">
        <v>0</v>
      </c>
      <c r="P66" s="8"/>
      <c r="Q66" s="7">
        <v>0</v>
      </c>
      <c r="R66" s="8"/>
      <c r="S66" s="7">
        <v>0</v>
      </c>
      <c r="T66" s="8"/>
      <c r="U66" s="7">
        <v>0</v>
      </c>
      <c r="V66" s="8"/>
      <c r="W66" s="7">
        <v>3950.04</v>
      </c>
      <c r="X66" s="8"/>
      <c r="Y66" s="20">
        <f t="shared" si="3"/>
        <v>14534.04</v>
      </c>
      <c r="Z66" s="21">
        <f t="shared" si="4"/>
        <v>0</v>
      </c>
      <c r="AA66" s="22">
        <f t="shared" si="5"/>
        <v>14534.04</v>
      </c>
    </row>
    <row r="67" spans="3:27">
      <c r="C67" s="94" t="s">
        <v>213</v>
      </c>
      <c r="D67" s="82" t="s">
        <v>364</v>
      </c>
      <c r="E67" s="7">
        <v>24500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7">
        <v>500</v>
      </c>
      <c r="N67" s="8"/>
      <c r="O67" s="7">
        <v>0</v>
      </c>
      <c r="P67" s="8"/>
      <c r="Q67" s="7">
        <v>0</v>
      </c>
      <c r="R67" s="8"/>
      <c r="S67" s="7">
        <v>0</v>
      </c>
      <c r="T67" s="8"/>
      <c r="U67" s="7">
        <v>0</v>
      </c>
      <c r="V67" s="8"/>
      <c r="W67" s="7">
        <v>0</v>
      </c>
      <c r="X67" s="8"/>
      <c r="Y67" s="20">
        <f t="shared" si="3"/>
        <v>25000</v>
      </c>
      <c r="Z67" s="21">
        <f t="shared" si="4"/>
        <v>0</v>
      </c>
      <c r="AA67" s="22">
        <f t="shared" si="5"/>
        <v>25000</v>
      </c>
    </row>
    <row r="68" spans="3:27">
      <c r="C68" s="94" t="s">
        <v>215</v>
      </c>
      <c r="D68" s="82" t="s">
        <v>365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7">
        <v>0</v>
      </c>
      <c r="R68" s="8"/>
      <c r="S68" s="7">
        <v>0</v>
      </c>
      <c r="T68" s="8"/>
      <c r="U68" s="7">
        <v>0</v>
      </c>
      <c r="V68" s="8"/>
      <c r="W68" s="7">
        <v>0</v>
      </c>
      <c r="X68" s="8"/>
      <c r="Y68" s="20">
        <f t="shared" si="3"/>
        <v>0</v>
      </c>
      <c r="Z68" s="21">
        <f t="shared" si="4"/>
        <v>0</v>
      </c>
      <c r="AA68" s="22">
        <f t="shared" si="5"/>
        <v>0</v>
      </c>
    </row>
    <row r="69" spans="3:27">
      <c r="C69" s="94" t="s">
        <v>217</v>
      </c>
      <c r="D69" s="82" t="s">
        <v>366</v>
      </c>
      <c r="E69" s="7">
        <v>3000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7">
        <v>607</v>
      </c>
      <c r="N69" s="8"/>
      <c r="O69" s="7">
        <v>0</v>
      </c>
      <c r="P69" s="8"/>
      <c r="Q69" s="7">
        <v>0</v>
      </c>
      <c r="R69" s="8"/>
      <c r="S69" s="7">
        <v>0</v>
      </c>
      <c r="T69" s="8"/>
      <c r="U69" s="7">
        <v>0</v>
      </c>
      <c r="V69" s="8"/>
      <c r="W69" s="7">
        <v>0</v>
      </c>
      <c r="X69" s="8"/>
      <c r="Y69" s="20">
        <f t="shared" si="3"/>
        <v>3607</v>
      </c>
      <c r="Z69" s="21">
        <f t="shared" si="4"/>
        <v>0</v>
      </c>
      <c r="AA69" s="22">
        <f t="shared" si="5"/>
        <v>3607</v>
      </c>
    </row>
    <row r="70" spans="3:27">
      <c r="C70" s="94" t="s">
        <v>219</v>
      </c>
      <c r="D70" s="82" t="s">
        <v>367</v>
      </c>
      <c r="E70" s="7">
        <v>32898</v>
      </c>
      <c r="F70" s="8"/>
      <c r="G70" s="7">
        <v>0</v>
      </c>
      <c r="H70" s="8"/>
      <c r="I70" s="7">
        <v>0</v>
      </c>
      <c r="J70" s="8"/>
      <c r="K70" s="7">
        <v>0</v>
      </c>
      <c r="L70" s="8"/>
      <c r="M70" s="7">
        <v>2750</v>
      </c>
      <c r="N70" s="8"/>
      <c r="O70" s="7">
        <v>0</v>
      </c>
      <c r="P70" s="8"/>
      <c r="Q70" s="7">
        <v>0</v>
      </c>
      <c r="R70" s="8"/>
      <c r="S70" s="7">
        <v>0</v>
      </c>
      <c r="T70" s="8"/>
      <c r="U70" s="7">
        <v>0</v>
      </c>
      <c r="V70" s="8"/>
      <c r="W70" s="7">
        <v>660</v>
      </c>
      <c r="X70" s="8"/>
      <c r="Y70" s="20">
        <f t="shared" si="3"/>
        <v>36308</v>
      </c>
      <c r="Z70" s="21">
        <f t="shared" si="4"/>
        <v>0</v>
      </c>
      <c r="AA70" s="22">
        <f t="shared" si="5"/>
        <v>36308</v>
      </c>
    </row>
    <row r="71" spans="3:27">
      <c r="C71" s="94" t="s">
        <v>223</v>
      </c>
      <c r="D71" s="82" t="s">
        <v>368</v>
      </c>
      <c r="E71" s="7">
        <v>0</v>
      </c>
      <c r="F71" s="8"/>
      <c r="G71" s="7">
        <v>0</v>
      </c>
      <c r="H71" s="8"/>
      <c r="I71" s="7">
        <v>0</v>
      </c>
      <c r="J71" s="8"/>
      <c r="K71" s="7">
        <v>0</v>
      </c>
      <c r="L71" s="8"/>
      <c r="M71" s="7">
        <v>0</v>
      </c>
      <c r="N71" s="8"/>
      <c r="O71" s="7">
        <v>0</v>
      </c>
      <c r="P71" s="8"/>
      <c r="Q71" s="7">
        <v>0</v>
      </c>
      <c r="R71" s="8"/>
      <c r="S71" s="7">
        <v>0</v>
      </c>
      <c r="T71" s="8"/>
      <c r="U71" s="7">
        <v>0</v>
      </c>
      <c r="V71" s="8"/>
      <c r="W71" s="7">
        <v>0</v>
      </c>
      <c r="X71" s="8"/>
      <c r="Y71" s="20">
        <f t="shared" si="3"/>
        <v>0</v>
      </c>
      <c r="Z71" s="21">
        <f t="shared" si="4"/>
        <v>0</v>
      </c>
      <c r="AA71" s="22">
        <f t="shared" si="5"/>
        <v>0</v>
      </c>
    </row>
    <row r="72" spans="3:27">
      <c r="C72" s="94" t="s">
        <v>227</v>
      </c>
      <c r="D72" s="92" t="s">
        <v>369</v>
      </c>
      <c r="E72" s="7">
        <v>22000</v>
      </c>
      <c r="F72" s="8"/>
      <c r="G72" s="7">
        <v>0</v>
      </c>
      <c r="H72" s="8"/>
      <c r="I72" s="7">
        <v>0</v>
      </c>
      <c r="J72" s="8"/>
      <c r="K72" s="7">
        <v>0</v>
      </c>
      <c r="L72" s="8"/>
      <c r="M72" s="7">
        <v>11543</v>
      </c>
      <c r="N72" s="8"/>
      <c r="O72" s="7">
        <v>0</v>
      </c>
      <c r="P72" s="8"/>
      <c r="Q72" s="7">
        <v>0</v>
      </c>
      <c r="R72" s="8"/>
      <c r="S72" s="7">
        <v>0</v>
      </c>
      <c r="T72" s="8"/>
      <c r="U72" s="7">
        <v>0</v>
      </c>
      <c r="V72" s="8"/>
      <c r="W72" s="7">
        <v>0</v>
      </c>
      <c r="X72" s="8"/>
      <c r="Y72" s="20">
        <f t="shared" si="3"/>
        <v>33543</v>
      </c>
      <c r="Z72" s="21">
        <f t="shared" si="4"/>
        <v>0</v>
      </c>
      <c r="AA72" s="22">
        <f t="shared" si="5"/>
        <v>33543</v>
      </c>
    </row>
    <row r="73" spans="3:27">
      <c r="C73" s="94" t="s">
        <v>229</v>
      </c>
      <c r="D73" s="92" t="s">
        <v>370</v>
      </c>
      <c r="E73" s="7">
        <v>8200</v>
      </c>
      <c r="F73" s="8"/>
      <c r="G73" s="7">
        <v>0</v>
      </c>
      <c r="H73" s="8"/>
      <c r="I73" s="7">
        <v>0</v>
      </c>
      <c r="J73" s="8"/>
      <c r="K73" s="7">
        <v>0</v>
      </c>
      <c r="L73" s="8"/>
      <c r="M73" s="7">
        <v>0</v>
      </c>
      <c r="N73" s="8"/>
      <c r="O73" s="7">
        <v>0</v>
      </c>
      <c r="P73" s="8"/>
      <c r="Q73" s="7">
        <v>0</v>
      </c>
      <c r="R73" s="8"/>
      <c r="S73" s="7">
        <v>0</v>
      </c>
      <c r="T73" s="8"/>
      <c r="U73" s="7">
        <v>0</v>
      </c>
      <c r="V73" s="8"/>
      <c r="W73" s="7">
        <v>0</v>
      </c>
      <c r="X73" s="8"/>
      <c r="Y73" s="20">
        <f t="shared" si="3"/>
        <v>8200</v>
      </c>
      <c r="Z73" s="21">
        <f t="shared" si="4"/>
        <v>0</v>
      </c>
      <c r="AA73" s="22">
        <f t="shared" si="5"/>
        <v>8200</v>
      </c>
    </row>
    <row r="74" spans="3:27">
      <c r="C74" s="94" t="s">
        <v>231</v>
      </c>
      <c r="D74" s="92" t="s">
        <v>371</v>
      </c>
      <c r="E74" s="7">
        <v>32167</v>
      </c>
      <c r="F74" s="8"/>
      <c r="G74" s="7">
        <v>0</v>
      </c>
      <c r="H74" s="8"/>
      <c r="I74" s="7">
        <v>0</v>
      </c>
      <c r="J74" s="8"/>
      <c r="K74" s="7">
        <v>0</v>
      </c>
      <c r="L74" s="8"/>
      <c r="M74" s="7">
        <v>20144</v>
      </c>
      <c r="N74" s="8"/>
      <c r="O74" s="7">
        <v>0</v>
      </c>
      <c r="P74" s="8"/>
      <c r="Q74" s="7">
        <v>0</v>
      </c>
      <c r="R74" s="8"/>
      <c r="S74" s="7">
        <v>0</v>
      </c>
      <c r="T74" s="8"/>
      <c r="U74" s="7">
        <v>0</v>
      </c>
      <c r="V74" s="8"/>
      <c r="W74" s="7">
        <v>5000.04</v>
      </c>
      <c r="X74" s="8"/>
      <c r="Y74" s="20">
        <f t="shared" si="3"/>
        <v>57311.040000000001</v>
      </c>
      <c r="Z74" s="21">
        <f t="shared" si="4"/>
        <v>0</v>
      </c>
      <c r="AA74" s="22">
        <f t="shared" si="5"/>
        <v>57311.040000000001</v>
      </c>
    </row>
    <row r="75" spans="3:27">
      <c r="C75" s="94" t="s">
        <v>233</v>
      </c>
      <c r="D75" s="92" t="s">
        <v>234</v>
      </c>
      <c r="E75" s="7">
        <v>0</v>
      </c>
      <c r="F75" s="8"/>
      <c r="G75" s="7">
        <v>0</v>
      </c>
      <c r="H75" s="8"/>
      <c r="I75" s="7">
        <v>0</v>
      </c>
      <c r="J75" s="8"/>
      <c r="K75" s="7">
        <v>0</v>
      </c>
      <c r="L75" s="8"/>
      <c r="M75" s="7">
        <v>0</v>
      </c>
      <c r="N75" s="8"/>
      <c r="O75" s="7">
        <v>0</v>
      </c>
      <c r="P75" s="8"/>
      <c r="Q75" s="7">
        <v>0</v>
      </c>
      <c r="R75" s="8"/>
      <c r="S75" s="7">
        <v>0</v>
      </c>
      <c r="T75" s="8"/>
      <c r="U75" s="7">
        <v>0</v>
      </c>
      <c r="V75" s="8"/>
      <c r="W75" s="7">
        <v>0</v>
      </c>
      <c r="X75" s="8"/>
      <c r="Y75" s="20">
        <f t="shared" si="3"/>
        <v>0</v>
      </c>
      <c r="Z75" s="21">
        <f t="shared" si="4"/>
        <v>0</v>
      </c>
      <c r="AA75" s="22">
        <f t="shared" si="5"/>
        <v>0</v>
      </c>
    </row>
    <row r="76" spans="3:27">
      <c r="C76" s="94" t="s">
        <v>235</v>
      </c>
      <c r="D76" s="92" t="s">
        <v>372</v>
      </c>
      <c r="E76" s="7">
        <v>0</v>
      </c>
      <c r="F76" s="8"/>
      <c r="G76" s="7">
        <v>0</v>
      </c>
      <c r="H76" s="8"/>
      <c r="I76" s="7">
        <v>0</v>
      </c>
      <c r="J76" s="8"/>
      <c r="K76" s="7">
        <v>450</v>
      </c>
      <c r="L76" s="8"/>
      <c r="M76" s="7">
        <v>0</v>
      </c>
      <c r="N76" s="8"/>
      <c r="O76" s="7">
        <v>0</v>
      </c>
      <c r="P76" s="8"/>
      <c r="Q76" s="7">
        <v>0</v>
      </c>
      <c r="R76" s="8"/>
      <c r="S76" s="7">
        <v>1350</v>
      </c>
      <c r="T76" s="8"/>
      <c r="U76" s="7">
        <v>0</v>
      </c>
      <c r="V76" s="8"/>
      <c r="W76" s="7">
        <v>0</v>
      </c>
      <c r="X76" s="8"/>
      <c r="Y76" s="20">
        <f t="shared" si="3"/>
        <v>1800</v>
      </c>
      <c r="Z76" s="21">
        <f t="shared" si="4"/>
        <v>0</v>
      </c>
      <c r="AA76" s="22">
        <f t="shared" si="5"/>
        <v>1800</v>
      </c>
    </row>
    <row r="77" spans="3:27">
      <c r="C77" s="94" t="s">
        <v>237</v>
      </c>
      <c r="D77" s="92" t="s">
        <v>373</v>
      </c>
      <c r="E77" s="7">
        <v>30000</v>
      </c>
      <c r="F77" s="8"/>
      <c r="G77" s="7">
        <v>147566.07999999999</v>
      </c>
      <c r="H77" s="8"/>
      <c r="I77" s="7">
        <v>0</v>
      </c>
      <c r="J77" s="8"/>
      <c r="K77" s="7">
        <v>0</v>
      </c>
      <c r="L77" s="8"/>
      <c r="M77" s="7">
        <v>2750</v>
      </c>
      <c r="N77" s="8"/>
      <c r="O77" s="7">
        <v>36891.519999999997</v>
      </c>
      <c r="P77" s="8"/>
      <c r="Q77" s="7">
        <v>0</v>
      </c>
      <c r="R77" s="8"/>
      <c r="S77" s="7">
        <v>0</v>
      </c>
      <c r="T77" s="8"/>
      <c r="U77" s="7">
        <v>0</v>
      </c>
      <c r="V77" s="8"/>
      <c r="W77" s="7">
        <v>2844.48</v>
      </c>
      <c r="X77" s="8"/>
      <c r="Y77" s="20">
        <f t="shared" si="3"/>
        <v>220052.08</v>
      </c>
      <c r="Z77" s="21">
        <f t="shared" si="4"/>
        <v>0</v>
      </c>
      <c r="AA77" s="22">
        <f t="shared" si="5"/>
        <v>220052.08</v>
      </c>
    </row>
    <row r="78" spans="3:27">
      <c r="C78" s="94" t="s">
        <v>239</v>
      </c>
      <c r="D78" s="92" t="s">
        <v>374</v>
      </c>
      <c r="E78" s="7">
        <v>30600</v>
      </c>
      <c r="F78" s="8"/>
      <c r="G78" s="7">
        <v>0</v>
      </c>
      <c r="H78" s="8"/>
      <c r="I78" s="7">
        <v>0</v>
      </c>
      <c r="J78" s="8"/>
      <c r="K78" s="7">
        <v>0</v>
      </c>
      <c r="L78" s="8"/>
      <c r="M78" s="7">
        <v>0</v>
      </c>
      <c r="N78" s="8"/>
      <c r="O78" s="7">
        <v>0</v>
      </c>
      <c r="P78" s="8"/>
      <c r="Q78" s="7">
        <v>0</v>
      </c>
      <c r="R78" s="8"/>
      <c r="S78" s="7">
        <v>0</v>
      </c>
      <c r="T78" s="8"/>
      <c r="U78" s="7">
        <v>0</v>
      </c>
      <c r="V78" s="8"/>
      <c r="W78" s="7">
        <v>0</v>
      </c>
      <c r="X78" s="8"/>
      <c r="Y78" s="20">
        <f t="shared" si="3"/>
        <v>30600</v>
      </c>
      <c r="Z78" s="21">
        <f t="shared" si="4"/>
        <v>0</v>
      </c>
      <c r="AA78" s="22">
        <f t="shared" si="5"/>
        <v>30600</v>
      </c>
    </row>
    <row r="79" spans="3:27">
      <c r="C79" s="94" t="s">
        <v>241</v>
      </c>
      <c r="D79" s="92" t="s">
        <v>375</v>
      </c>
      <c r="E79" s="7">
        <v>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7">
        <v>500</v>
      </c>
      <c r="N79" s="8"/>
      <c r="O79" s="7">
        <v>0</v>
      </c>
      <c r="P79" s="8"/>
      <c r="Q79" s="7">
        <v>0</v>
      </c>
      <c r="R79" s="8"/>
      <c r="S79" s="7">
        <v>0</v>
      </c>
      <c r="T79" s="8"/>
      <c r="U79" s="7">
        <v>0</v>
      </c>
      <c r="V79" s="8"/>
      <c r="W79" s="7">
        <v>0</v>
      </c>
      <c r="X79" s="8"/>
      <c r="Y79" s="20">
        <f t="shared" si="3"/>
        <v>500</v>
      </c>
      <c r="Z79" s="21">
        <f t="shared" si="4"/>
        <v>0</v>
      </c>
      <c r="AA79" s="22">
        <f t="shared" si="5"/>
        <v>500</v>
      </c>
    </row>
    <row r="80" spans="3:27">
      <c r="C80" s="94" t="s">
        <v>243</v>
      </c>
      <c r="D80" s="92" t="s">
        <v>376</v>
      </c>
      <c r="E80" s="7">
        <v>2500</v>
      </c>
      <c r="F80" s="8"/>
      <c r="G80" s="7">
        <v>8559.2000000000007</v>
      </c>
      <c r="H80" s="8"/>
      <c r="I80" s="7">
        <v>0</v>
      </c>
      <c r="J80" s="8"/>
      <c r="K80" s="7">
        <v>0</v>
      </c>
      <c r="L80" s="8"/>
      <c r="M80" s="7">
        <v>1000</v>
      </c>
      <c r="N80" s="8"/>
      <c r="O80" s="7">
        <v>2139.8000000000002</v>
      </c>
      <c r="P80" s="8"/>
      <c r="Q80" s="7">
        <v>0</v>
      </c>
      <c r="R80" s="8"/>
      <c r="S80" s="7">
        <v>0</v>
      </c>
      <c r="T80" s="8"/>
      <c r="U80" s="7">
        <v>0</v>
      </c>
      <c r="V80" s="8"/>
      <c r="W80" s="7">
        <v>0</v>
      </c>
      <c r="X80" s="8"/>
      <c r="Y80" s="20">
        <f t="shared" si="3"/>
        <v>14199</v>
      </c>
      <c r="Z80" s="21">
        <f t="shared" si="4"/>
        <v>0</v>
      </c>
      <c r="AA80" s="22">
        <f t="shared" si="5"/>
        <v>14199</v>
      </c>
    </row>
    <row r="81" spans="3:27">
      <c r="C81" s="94" t="s">
        <v>245</v>
      </c>
      <c r="D81" s="92" t="s">
        <v>377</v>
      </c>
      <c r="E81" s="7">
        <v>1000</v>
      </c>
      <c r="F81" s="8"/>
      <c r="G81" s="7">
        <v>0</v>
      </c>
      <c r="H81" s="8"/>
      <c r="I81" s="7">
        <v>0</v>
      </c>
      <c r="J81" s="8"/>
      <c r="K81" s="7">
        <v>0</v>
      </c>
      <c r="L81" s="8"/>
      <c r="M81" s="7">
        <v>500</v>
      </c>
      <c r="N81" s="8"/>
      <c r="O81" s="7">
        <v>0</v>
      </c>
      <c r="P81" s="8"/>
      <c r="Q81" s="7">
        <v>0</v>
      </c>
      <c r="R81" s="8"/>
      <c r="S81" s="7">
        <v>0</v>
      </c>
      <c r="T81" s="8"/>
      <c r="U81" s="7">
        <v>0</v>
      </c>
      <c r="V81" s="8"/>
      <c r="W81" s="7">
        <v>0</v>
      </c>
      <c r="X81" s="8"/>
      <c r="Y81" s="20">
        <f t="shared" si="3"/>
        <v>1500</v>
      </c>
      <c r="Z81" s="21">
        <f t="shared" si="4"/>
        <v>0</v>
      </c>
      <c r="AA81" s="22">
        <f t="shared" si="5"/>
        <v>1500</v>
      </c>
    </row>
    <row r="82" spans="3:27">
      <c r="C82" s="94" t="s">
        <v>247</v>
      </c>
      <c r="D82" s="92" t="s">
        <v>378</v>
      </c>
      <c r="E82" s="7">
        <v>1600</v>
      </c>
      <c r="F82" s="8"/>
      <c r="G82" s="7">
        <v>0</v>
      </c>
      <c r="H82" s="8"/>
      <c r="I82" s="7">
        <v>0</v>
      </c>
      <c r="J82" s="8"/>
      <c r="K82" s="7">
        <v>0</v>
      </c>
      <c r="L82" s="8"/>
      <c r="M82" s="7">
        <v>1000</v>
      </c>
      <c r="N82" s="8"/>
      <c r="O82" s="7">
        <v>0</v>
      </c>
      <c r="P82" s="8"/>
      <c r="Q82" s="7">
        <v>0</v>
      </c>
      <c r="R82" s="8"/>
      <c r="S82" s="7">
        <v>0</v>
      </c>
      <c r="T82" s="8"/>
      <c r="U82" s="7">
        <v>0</v>
      </c>
      <c r="V82" s="8"/>
      <c r="W82" s="7">
        <v>0</v>
      </c>
      <c r="X82" s="8"/>
      <c r="Y82" s="20">
        <f t="shared" si="3"/>
        <v>2600</v>
      </c>
      <c r="Z82" s="21">
        <f t="shared" si="4"/>
        <v>0</v>
      </c>
      <c r="AA82" s="22">
        <f t="shared" si="5"/>
        <v>2600</v>
      </c>
    </row>
    <row r="83" spans="3:27">
      <c r="C83" s="94" t="s">
        <v>249</v>
      </c>
      <c r="D83" s="92" t="s">
        <v>379</v>
      </c>
      <c r="E83" s="7">
        <v>5500</v>
      </c>
      <c r="F83" s="8"/>
      <c r="G83" s="7">
        <v>0</v>
      </c>
      <c r="H83" s="8"/>
      <c r="I83" s="7">
        <v>0</v>
      </c>
      <c r="J83" s="8"/>
      <c r="K83" s="7">
        <v>0</v>
      </c>
      <c r="L83" s="8"/>
      <c r="M83" s="7">
        <v>1000</v>
      </c>
      <c r="N83" s="8"/>
      <c r="O83" s="7">
        <v>0</v>
      </c>
      <c r="P83" s="8"/>
      <c r="Q83" s="7">
        <v>0</v>
      </c>
      <c r="R83" s="8"/>
      <c r="S83" s="7">
        <v>0</v>
      </c>
      <c r="T83" s="8"/>
      <c r="U83" s="7">
        <v>0</v>
      </c>
      <c r="V83" s="8"/>
      <c r="W83" s="7">
        <v>0</v>
      </c>
      <c r="X83" s="8"/>
      <c r="Y83" s="20">
        <f t="shared" si="3"/>
        <v>6500</v>
      </c>
      <c r="Z83" s="21">
        <f t="shared" si="4"/>
        <v>0</v>
      </c>
      <c r="AA83" s="22">
        <f t="shared" si="5"/>
        <v>6500</v>
      </c>
    </row>
    <row r="84" spans="3:27">
      <c r="C84" s="94" t="s">
        <v>251</v>
      </c>
      <c r="D84" s="92" t="s">
        <v>380</v>
      </c>
      <c r="E84" s="7">
        <v>4500</v>
      </c>
      <c r="F84" s="8"/>
      <c r="G84" s="7">
        <v>0</v>
      </c>
      <c r="H84" s="8"/>
      <c r="I84" s="7">
        <v>0</v>
      </c>
      <c r="J84" s="8"/>
      <c r="K84" s="7">
        <v>0</v>
      </c>
      <c r="L84" s="8"/>
      <c r="M84" s="7">
        <v>0</v>
      </c>
      <c r="N84" s="8"/>
      <c r="O84" s="7">
        <v>0</v>
      </c>
      <c r="P84" s="8"/>
      <c r="Q84" s="7">
        <v>0</v>
      </c>
      <c r="R84" s="8"/>
      <c r="S84" s="7">
        <v>0</v>
      </c>
      <c r="T84" s="8"/>
      <c r="U84" s="7">
        <v>0</v>
      </c>
      <c r="V84" s="8"/>
      <c r="W84" s="7">
        <v>0</v>
      </c>
      <c r="X84" s="8"/>
      <c r="Y84" s="20">
        <f t="shared" si="3"/>
        <v>4500</v>
      </c>
      <c r="Z84" s="21">
        <f t="shared" si="4"/>
        <v>0</v>
      </c>
      <c r="AA84" s="22">
        <f t="shared" si="5"/>
        <v>4500</v>
      </c>
    </row>
    <row r="85" spans="3:27">
      <c r="C85" s="94" t="s">
        <v>253</v>
      </c>
      <c r="D85" s="92" t="s">
        <v>381</v>
      </c>
      <c r="E85" s="7">
        <v>1500</v>
      </c>
      <c r="F85" s="8"/>
      <c r="G85" s="7">
        <v>0</v>
      </c>
      <c r="H85" s="8"/>
      <c r="I85" s="7">
        <v>0</v>
      </c>
      <c r="J85" s="8"/>
      <c r="K85" s="7">
        <v>0</v>
      </c>
      <c r="L85" s="8"/>
      <c r="M85" s="7">
        <v>0</v>
      </c>
      <c r="N85" s="8"/>
      <c r="O85" s="7">
        <v>0</v>
      </c>
      <c r="P85" s="8"/>
      <c r="Q85" s="7">
        <v>0</v>
      </c>
      <c r="R85" s="8"/>
      <c r="S85" s="7">
        <v>0</v>
      </c>
      <c r="T85" s="8"/>
      <c r="U85" s="7">
        <v>0</v>
      </c>
      <c r="V85" s="8"/>
      <c r="W85" s="7">
        <v>0</v>
      </c>
      <c r="X85" s="8"/>
      <c r="Y85" s="20">
        <f t="shared" si="3"/>
        <v>1500</v>
      </c>
      <c r="Z85" s="21">
        <f t="shared" si="4"/>
        <v>0</v>
      </c>
      <c r="AA85" s="22">
        <f t="shared" si="5"/>
        <v>1500</v>
      </c>
    </row>
    <row r="86" spans="3:27">
      <c r="C86" s="94" t="s">
        <v>257</v>
      </c>
      <c r="D86" s="92" t="s">
        <v>383</v>
      </c>
      <c r="E86" s="7">
        <v>0</v>
      </c>
      <c r="F86" s="8"/>
      <c r="G86" s="7">
        <v>0</v>
      </c>
      <c r="H86" s="8"/>
      <c r="I86" s="7">
        <v>0</v>
      </c>
      <c r="J86" s="8"/>
      <c r="K86" s="7">
        <v>0</v>
      </c>
      <c r="L86" s="8"/>
      <c r="M86" s="7">
        <v>0</v>
      </c>
      <c r="N86" s="8"/>
      <c r="O86" s="7">
        <v>0</v>
      </c>
      <c r="P86" s="8"/>
      <c r="Q86" s="7">
        <v>0</v>
      </c>
      <c r="R86" s="8"/>
      <c r="S86" s="7">
        <v>0</v>
      </c>
      <c r="T86" s="8"/>
      <c r="U86" s="7">
        <v>0</v>
      </c>
      <c r="V86" s="8"/>
      <c r="W86" s="7">
        <v>0</v>
      </c>
      <c r="X86" s="8"/>
      <c r="Y86" s="20">
        <f t="shared" si="3"/>
        <v>0</v>
      </c>
      <c r="Z86" s="21">
        <f t="shared" si="4"/>
        <v>0</v>
      </c>
      <c r="AA86" s="22">
        <f t="shared" si="5"/>
        <v>0</v>
      </c>
    </row>
    <row r="87" spans="3:27">
      <c r="C87" s="94" t="s">
        <v>260</v>
      </c>
      <c r="D87" s="92" t="s">
        <v>384</v>
      </c>
      <c r="E87" s="7">
        <v>0</v>
      </c>
      <c r="F87" s="8"/>
      <c r="G87" s="7">
        <v>0</v>
      </c>
      <c r="H87" s="8"/>
      <c r="I87" s="7">
        <v>0</v>
      </c>
      <c r="J87" s="8"/>
      <c r="K87" s="7">
        <v>0</v>
      </c>
      <c r="L87" s="8"/>
      <c r="M87" s="7">
        <v>0</v>
      </c>
      <c r="N87" s="8"/>
      <c r="O87" s="7">
        <v>0</v>
      </c>
      <c r="P87" s="8"/>
      <c r="Q87" s="7">
        <v>0</v>
      </c>
      <c r="R87" s="8"/>
      <c r="S87" s="7">
        <v>0</v>
      </c>
      <c r="T87" s="8"/>
      <c r="U87" s="7">
        <v>0</v>
      </c>
      <c r="V87" s="8"/>
      <c r="W87" s="7">
        <v>0</v>
      </c>
      <c r="X87" s="8"/>
      <c r="Y87" s="20">
        <f t="shared" ref="Y87:Y103" si="6">E87+G87+I87+K87+M87+O87+Q87+S87+U87+W87</f>
        <v>0</v>
      </c>
      <c r="Z87" s="21">
        <f t="shared" ref="Z87:Z103" si="7">F87+H87+J87+L87+N87+P87+R87+T87+V87+X87</f>
        <v>0</v>
      </c>
      <c r="AA87" s="22">
        <f t="shared" ref="AA87:AA103" si="8">Y87-Z87</f>
        <v>0</v>
      </c>
    </row>
    <row r="88" spans="3:27">
      <c r="C88" s="94" t="s">
        <v>262</v>
      </c>
      <c r="D88" s="92" t="s">
        <v>385</v>
      </c>
      <c r="E88" s="7">
        <v>30000</v>
      </c>
      <c r="F88" s="8"/>
      <c r="G88" s="7">
        <v>0</v>
      </c>
      <c r="H88" s="8"/>
      <c r="I88" s="7">
        <v>0</v>
      </c>
      <c r="J88" s="8"/>
      <c r="K88" s="7">
        <v>0</v>
      </c>
      <c r="L88" s="8"/>
      <c r="M88" s="7">
        <v>0</v>
      </c>
      <c r="N88" s="8"/>
      <c r="O88" s="7">
        <v>0</v>
      </c>
      <c r="P88" s="8"/>
      <c r="Q88" s="7">
        <v>0</v>
      </c>
      <c r="R88" s="8"/>
      <c r="S88" s="7">
        <v>0</v>
      </c>
      <c r="T88" s="8"/>
      <c r="U88" s="7">
        <v>0</v>
      </c>
      <c r="V88" s="8"/>
      <c r="W88" s="7">
        <v>0</v>
      </c>
      <c r="X88" s="8"/>
      <c r="Y88" s="20">
        <f t="shared" si="6"/>
        <v>30000</v>
      </c>
      <c r="Z88" s="21">
        <f t="shared" si="7"/>
        <v>0</v>
      </c>
      <c r="AA88" s="22">
        <f t="shared" si="8"/>
        <v>30000</v>
      </c>
    </row>
    <row r="89" spans="3:27">
      <c r="C89" s="94" t="s">
        <v>264</v>
      </c>
      <c r="D89" s="92" t="s">
        <v>386</v>
      </c>
      <c r="E89" s="7">
        <v>0</v>
      </c>
      <c r="F89" s="8"/>
      <c r="G89" s="7">
        <v>0</v>
      </c>
      <c r="H89" s="8"/>
      <c r="I89" s="7">
        <v>0</v>
      </c>
      <c r="J89" s="8"/>
      <c r="K89" s="7">
        <v>0</v>
      </c>
      <c r="L89" s="8"/>
      <c r="M89" s="7">
        <v>0</v>
      </c>
      <c r="N89" s="8"/>
      <c r="O89" s="7">
        <v>0</v>
      </c>
      <c r="P89" s="8"/>
      <c r="Q89" s="7">
        <v>0</v>
      </c>
      <c r="R89" s="8"/>
      <c r="S89" s="7">
        <v>0</v>
      </c>
      <c r="T89" s="8"/>
      <c r="U89" s="7">
        <v>0</v>
      </c>
      <c r="V89" s="8"/>
      <c r="W89" s="7">
        <v>0</v>
      </c>
      <c r="X89" s="8"/>
      <c r="Y89" s="20">
        <f t="shared" si="6"/>
        <v>0</v>
      </c>
      <c r="Z89" s="21">
        <f t="shared" si="7"/>
        <v>0</v>
      </c>
      <c r="AA89" s="22">
        <f t="shared" si="8"/>
        <v>0</v>
      </c>
    </row>
    <row r="90" spans="3:27">
      <c r="C90" s="94" t="s">
        <v>268</v>
      </c>
      <c r="D90" s="92" t="s">
        <v>387</v>
      </c>
      <c r="E90" s="7">
        <v>0</v>
      </c>
      <c r="F90" s="8"/>
      <c r="G90" s="7">
        <v>0</v>
      </c>
      <c r="H90" s="8"/>
      <c r="I90" s="25">
        <v>0</v>
      </c>
      <c r="J90" s="8"/>
      <c r="K90" s="7">
        <v>0</v>
      </c>
      <c r="L90" s="8"/>
      <c r="M90" s="7">
        <v>0</v>
      </c>
      <c r="N90" s="8"/>
      <c r="O90" s="7">
        <v>0</v>
      </c>
      <c r="P90" s="8"/>
      <c r="Q90" s="7">
        <v>0</v>
      </c>
      <c r="R90" s="8"/>
      <c r="S90" s="7">
        <v>0</v>
      </c>
      <c r="T90" s="8"/>
      <c r="U90" s="7">
        <v>0</v>
      </c>
      <c r="V90" s="8"/>
      <c r="W90" s="7">
        <v>0</v>
      </c>
      <c r="X90" s="8"/>
      <c r="Y90" s="20">
        <f t="shared" si="6"/>
        <v>0</v>
      </c>
      <c r="Z90" s="21">
        <f t="shared" si="7"/>
        <v>0</v>
      </c>
      <c r="AA90" s="22">
        <f t="shared" si="8"/>
        <v>0</v>
      </c>
    </row>
    <row r="91" spans="3:27">
      <c r="C91" s="94" t="s">
        <v>266</v>
      </c>
      <c r="D91" s="92" t="s">
        <v>388</v>
      </c>
      <c r="E91" s="7">
        <v>0</v>
      </c>
      <c r="F91" s="8"/>
      <c r="G91" s="7">
        <v>0</v>
      </c>
      <c r="H91" s="8"/>
      <c r="I91" s="25">
        <v>0</v>
      </c>
      <c r="J91" s="8"/>
      <c r="K91" s="7">
        <v>0</v>
      </c>
      <c r="L91" s="8"/>
      <c r="M91" s="7">
        <v>0</v>
      </c>
      <c r="N91" s="8"/>
      <c r="O91" s="7">
        <v>0</v>
      </c>
      <c r="P91" s="8"/>
      <c r="Q91" s="24">
        <v>0</v>
      </c>
      <c r="R91" s="8"/>
      <c r="S91" s="7">
        <v>0</v>
      </c>
      <c r="T91" s="8"/>
      <c r="U91" s="7">
        <v>0</v>
      </c>
      <c r="V91" s="8"/>
      <c r="W91" s="7">
        <v>0</v>
      </c>
      <c r="X91" s="8"/>
      <c r="Y91" s="20">
        <f t="shared" si="6"/>
        <v>0</v>
      </c>
      <c r="Z91" s="21">
        <f t="shared" si="7"/>
        <v>0</v>
      </c>
      <c r="AA91" s="22">
        <f t="shared" si="8"/>
        <v>0</v>
      </c>
    </row>
    <row r="92" spans="3:27">
      <c r="C92" s="94" t="s">
        <v>272</v>
      </c>
      <c r="D92" s="92" t="s">
        <v>389</v>
      </c>
      <c r="E92" s="7">
        <v>0</v>
      </c>
      <c r="F92" s="8"/>
      <c r="G92" s="7">
        <v>0</v>
      </c>
      <c r="H92" s="8"/>
      <c r="I92" s="25">
        <v>27585</v>
      </c>
      <c r="J92" s="8"/>
      <c r="K92" s="7">
        <v>0</v>
      </c>
      <c r="L92" s="8"/>
      <c r="M92" s="7">
        <v>0</v>
      </c>
      <c r="N92" s="8"/>
      <c r="O92" s="7">
        <v>0</v>
      </c>
      <c r="P92" s="8"/>
      <c r="Q92" s="24">
        <v>3000</v>
      </c>
      <c r="R92" s="8"/>
      <c r="S92" s="7">
        <v>0</v>
      </c>
      <c r="T92" s="8"/>
      <c r="U92" s="7">
        <v>0</v>
      </c>
      <c r="V92" s="8"/>
      <c r="W92" s="7">
        <v>0</v>
      </c>
      <c r="X92" s="8"/>
      <c r="Y92" s="20">
        <f t="shared" si="6"/>
        <v>30585</v>
      </c>
      <c r="Z92" s="21">
        <f t="shared" si="7"/>
        <v>0</v>
      </c>
      <c r="AA92" s="22">
        <f t="shared" si="8"/>
        <v>30585</v>
      </c>
    </row>
    <row r="93" spans="3:27">
      <c r="C93" s="94" t="s">
        <v>274</v>
      </c>
      <c r="D93" s="92" t="s">
        <v>390</v>
      </c>
      <c r="E93" s="7">
        <v>0</v>
      </c>
      <c r="F93" s="8"/>
      <c r="G93" s="7">
        <v>0</v>
      </c>
      <c r="H93" s="8"/>
      <c r="I93" s="25">
        <v>675041</v>
      </c>
      <c r="J93" s="8"/>
      <c r="K93" s="7">
        <v>0</v>
      </c>
      <c r="L93" s="8"/>
      <c r="M93" s="7">
        <v>0</v>
      </c>
      <c r="N93" s="8"/>
      <c r="O93" s="7">
        <v>0</v>
      </c>
      <c r="P93" s="8"/>
      <c r="Q93" s="24">
        <v>45000</v>
      </c>
      <c r="R93" s="8"/>
      <c r="S93" s="7">
        <v>0</v>
      </c>
      <c r="T93" s="8"/>
      <c r="U93" s="7">
        <v>0</v>
      </c>
      <c r="V93" s="8"/>
      <c r="W93" s="7">
        <v>0</v>
      </c>
      <c r="X93" s="8"/>
      <c r="Y93" s="20">
        <f t="shared" si="6"/>
        <v>720041</v>
      </c>
      <c r="Z93" s="21">
        <f t="shared" si="7"/>
        <v>0</v>
      </c>
      <c r="AA93" s="22">
        <f t="shared" si="8"/>
        <v>720041</v>
      </c>
    </row>
    <row r="94" spans="3:27">
      <c r="C94" s="94" t="s">
        <v>276</v>
      </c>
      <c r="D94" s="92" t="s">
        <v>391</v>
      </c>
      <c r="E94" s="7">
        <v>0</v>
      </c>
      <c r="F94" s="8"/>
      <c r="G94" s="7">
        <v>0</v>
      </c>
      <c r="H94" s="8"/>
      <c r="I94" s="25">
        <v>1990</v>
      </c>
      <c r="J94" s="8"/>
      <c r="K94" s="7">
        <v>0</v>
      </c>
      <c r="L94" s="8"/>
      <c r="M94" s="7">
        <v>0</v>
      </c>
      <c r="N94" s="8"/>
      <c r="O94" s="7">
        <v>0</v>
      </c>
      <c r="P94" s="8"/>
      <c r="Q94" s="24">
        <v>0</v>
      </c>
      <c r="R94" s="8"/>
      <c r="S94" s="7">
        <v>0</v>
      </c>
      <c r="T94" s="8"/>
      <c r="U94" s="7">
        <v>0</v>
      </c>
      <c r="V94" s="8"/>
      <c r="W94" s="7">
        <v>0</v>
      </c>
      <c r="X94" s="8"/>
      <c r="Y94" s="20">
        <f t="shared" si="6"/>
        <v>1990</v>
      </c>
      <c r="Z94" s="21">
        <f t="shared" si="7"/>
        <v>0</v>
      </c>
      <c r="AA94" s="22">
        <f t="shared" si="8"/>
        <v>1990</v>
      </c>
    </row>
    <row r="95" spans="3:27">
      <c r="C95" s="94" t="s">
        <v>278</v>
      </c>
      <c r="D95" s="92" t="s">
        <v>392</v>
      </c>
      <c r="E95" s="7">
        <v>0</v>
      </c>
      <c r="F95" s="8"/>
      <c r="G95" s="7">
        <v>0</v>
      </c>
      <c r="H95" s="8"/>
      <c r="I95" s="25">
        <v>19000</v>
      </c>
      <c r="J95" s="8"/>
      <c r="K95" s="7">
        <v>0</v>
      </c>
      <c r="L95" s="8"/>
      <c r="M95" s="7">
        <v>0</v>
      </c>
      <c r="N95" s="8"/>
      <c r="O95" s="7">
        <v>0</v>
      </c>
      <c r="P95" s="8"/>
      <c r="Q95" s="24">
        <v>500</v>
      </c>
      <c r="R95" s="8"/>
      <c r="S95" s="7">
        <v>0</v>
      </c>
      <c r="T95" s="8"/>
      <c r="U95" s="7">
        <v>0</v>
      </c>
      <c r="V95" s="8"/>
      <c r="W95" s="7">
        <v>0</v>
      </c>
      <c r="X95" s="8"/>
      <c r="Y95" s="20">
        <f t="shared" si="6"/>
        <v>19500</v>
      </c>
      <c r="Z95" s="21">
        <f t="shared" si="7"/>
        <v>0</v>
      </c>
      <c r="AA95" s="22">
        <f t="shared" si="8"/>
        <v>19500</v>
      </c>
    </row>
    <row r="96" spans="3:27">
      <c r="C96" s="94" t="s">
        <v>280</v>
      </c>
      <c r="D96" s="92" t="s">
        <v>393</v>
      </c>
      <c r="E96" s="7">
        <v>0</v>
      </c>
      <c r="F96" s="8"/>
      <c r="G96" s="7">
        <v>0</v>
      </c>
      <c r="H96" s="8"/>
      <c r="I96" s="25">
        <v>150000</v>
      </c>
      <c r="J96" s="8"/>
      <c r="K96" s="7">
        <v>0</v>
      </c>
      <c r="L96" s="8"/>
      <c r="M96" s="7">
        <v>0</v>
      </c>
      <c r="N96" s="8"/>
      <c r="O96" s="7">
        <v>0</v>
      </c>
      <c r="P96" s="8"/>
      <c r="Q96" s="24">
        <v>45000</v>
      </c>
      <c r="R96" s="8"/>
      <c r="S96" s="7">
        <v>0</v>
      </c>
      <c r="T96" s="8"/>
      <c r="U96" s="7">
        <v>0</v>
      </c>
      <c r="V96" s="8"/>
      <c r="W96" s="7">
        <v>0</v>
      </c>
      <c r="X96" s="8"/>
      <c r="Y96" s="20">
        <f t="shared" si="6"/>
        <v>195000</v>
      </c>
      <c r="Z96" s="21">
        <f t="shared" si="7"/>
        <v>0</v>
      </c>
      <c r="AA96" s="22">
        <f t="shared" si="8"/>
        <v>195000</v>
      </c>
    </row>
    <row r="97" spans="3:27">
      <c r="C97" s="94" t="s">
        <v>282</v>
      </c>
      <c r="D97" s="92" t="s">
        <v>394</v>
      </c>
      <c r="E97" s="7">
        <v>0</v>
      </c>
      <c r="F97" s="8"/>
      <c r="G97" s="7">
        <v>0</v>
      </c>
      <c r="H97" s="8"/>
      <c r="I97" s="25">
        <v>2000</v>
      </c>
      <c r="J97" s="8"/>
      <c r="K97" s="7">
        <v>0</v>
      </c>
      <c r="L97" s="8"/>
      <c r="M97" s="7">
        <v>0</v>
      </c>
      <c r="N97" s="8"/>
      <c r="O97" s="7">
        <v>0</v>
      </c>
      <c r="P97" s="8"/>
      <c r="Q97" s="24">
        <v>0</v>
      </c>
      <c r="R97" s="8"/>
      <c r="S97" s="7">
        <v>0</v>
      </c>
      <c r="T97" s="8"/>
      <c r="U97" s="7">
        <v>0</v>
      </c>
      <c r="V97" s="8"/>
      <c r="W97" s="7">
        <v>0</v>
      </c>
      <c r="X97" s="8"/>
      <c r="Y97" s="20">
        <f t="shared" si="6"/>
        <v>2000</v>
      </c>
      <c r="Z97" s="21">
        <f t="shared" si="7"/>
        <v>0</v>
      </c>
      <c r="AA97" s="22">
        <f t="shared" si="8"/>
        <v>2000</v>
      </c>
    </row>
    <row r="98" spans="3:27">
      <c r="C98" s="94" t="s">
        <v>284</v>
      </c>
      <c r="D98" s="92" t="s">
        <v>395</v>
      </c>
      <c r="E98" s="7">
        <v>0</v>
      </c>
      <c r="F98" s="8"/>
      <c r="G98" s="7">
        <v>0</v>
      </c>
      <c r="H98" s="8"/>
      <c r="I98" s="25">
        <v>0</v>
      </c>
      <c r="J98" s="8"/>
      <c r="K98" s="7">
        <v>0</v>
      </c>
      <c r="L98" s="8"/>
      <c r="M98" s="7">
        <v>0</v>
      </c>
      <c r="N98" s="8"/>
      <c r="O98" s="7">
        <v>0</v>
      </c>
      <c r="P98" s="8"/>
      <c r="Q98" s="24">
        <v>0</v>
      </c>
      <c r="R98" s="8"/>
      <c r="S98" s="7">
        <v>0</v>
      </c>
      <c r="T98" s="8"/>
      <c r="U98" s="7">
        <v>0</v>
      </c>
      <c r="V98" s="8"/>
      <c r="W98" s="7">
        <v>0</v>
      </c>
      <c r="X98" s="8"/>
      <c r="Y98" s="20">
        <f t="shared" si="6"/>
        <v>0</v>
      </c>
      <c r="Z98" s="21">
        <f t="shared" si="7"/>
        <v>0</v>
      </c>
      <c r="AA98" s="22">
        <f t="shared" si="8"/>
        <v>0</v>
      </c>
    </row>
    <row r="99" spans="3:27">
      <c r="C99" s="94" t="s">
        <v>286</v>
      </c>
      <c r="D99" s="92" t="s">
        <v>396</v>
      </c>
      <c r="E99" s="7">
        <v>0</v>
      </c>
      <c r="F99" s="8"/>
      <c r="G99" s="7">
        <v>0</v>
      </c>
      <c r="H99" s="8"/>
      <c r="I99" s="25">
        <v>0</v>
      </c>
      <c r="J99" s="8"/>
      <c r="K99" s="7">
        <v>0</v>
      </c>
      <c r="L99" s="8"/>
      <c r="M99" s="7">
        <v>0</v>
      </c>
      <c r="N99" s="8"/>
      <c r="O99" s="7">
        <v>0</v>
      </c>
      <c r="P99" s="8"/>
      <c r="Q99" s="24">
        <v>0</v>
      </c>
      <c r="R99" s="8"/>
      <c r="S99" s="7">
        <v>0</v>
      </c>
      <c r="T99" s="8"/>
      <c r="U99" s="7">
        <v>0</v>
      </c>
      <c r="V99" s="8"/>
      <c r="W99" s="7">
        <v>0</v>
      </c>
      <c r="X99" s="8"/>
      <c r="Y99" s="20">
        <f t="shared" si="6"/>
        <v>0</v>
      </c>
      <c r="Z99" s="21">
        <f t="shared" si="7"/>
        <v>0</v>
      </c>
      <c r="AA99" s="22">
        <f t="shared" si="8"/>
        <v>0</v>
      </c>
    </row>
    <row r="100" spans="3:27">
      <c r="C100" s="94" t="s">
        <v>288</v>
      </c>
      <c r="D100" s="92" t="s">
        <v>397</v>
      </c>
      <c r="E100" s="7">
        <v>0</v>
      </c>
      <c r="F100" s="8"/>
      <c r="G100" s="7">
        <v>0</v>
      </c>
      <c r="H100" s="8"/>
      <c r="I100" s="7">
        <v>0</v>
      </c>
      <c r="J100" s="8"/>
      <c r="K100" s="7">
        <v>0</v>
      </c>
      <c r="L100" s="8"/>
      <c r="M100" s="7">
        <v>0</v>
      </c>
      <c r="N100" s="8"/>
      <c r="O100" s="7">
        <v>0</v>
      </c>
      <c r="P100" s="8"/>
      <c r="Q100" s="24">
        <v>500</v>
      </c>
      <c r="R100" s="8"/>
      <c r="S100" s="7">
        <v>0</v>
      </c>
      <c r="T100" s="8"/>
      <c r="U100" s="7">
        <v>0</v>
      </c>
      <c r="V100" s="8"/>
      <c r="W100" s="7">
        <v>0</v>
      </c>
      <c r="X100" s="8"/>
      <c r="Y100" s="20">
        <f t="shared" si="6"/>
        <v>500</v>
      </c>
      <c r="Z100" s="21">
        <f t="shared" si="7"/>
        <v>0</v>
      </c>
      <c r="AA100" s="22">
        <f t="shared" si="8"/>
        <v>500</v>
      </c>
    </row>
    <row r="101" spans="3:27">
      <c r="C101" s="94" t="s">
        <v>290</v>
      </c>
      <c r="D101" s="92" t="s">
        <v>398</v>
      </c>
      <c r="E101" s="7">
        <v>0</v>
      </c>
      <c r="F101" s="8"/>
      <c r="G101" s="7">
        <v>0</v>
      </c>
      <c r="H101" s="8"/>
      <c r="I101" s="7">
        <v>4000</v>
      </c>
      <c r="J101" s="8"/>
      <c r="K101" s="7">
        <v>0</v>
      </c>
      <c r="L101" s="8"/>
      <c r="M101" s="7">
        <v>0</v>
      </c>
      <c r="N101" s="8"/>
      <c r="O101" s="7">
        <v>0</v>
      </c>
      <c r="P101" s="8"/>
      <c r="Q101" s="7">
        <v>0</v>
      </c>
      <c r="R101" s="8"/>
      <c r="S101" s="7">
        <v>0</v>
      </c>
      <c r="T101" s="8"/>
      <c r="U101" s="7">
        <v>0</v>
      </c>
      <c r="V101" s="8"/>
      <c r="W101" s="7">
        <v>0</v>
      </c>
      <c r="X101" s="8"/>
      <c r="Y101" s="20">
        <f t="shared" si="6"/>
        <v>4000</v>
      </c>
      <c r="Z101" s="21">
        <f t="shared" si="7"/>
        <v>0</v>
      </c>
      <c r="AA101" s="22">
        <f t="shared" si="8"/>
        <v>4000</v>
      </c>
    </row>
    <row r="102" spans="3:27">
      <c r="C102" s="94" t="s">
        <v>292</v>
      </c>
      <c r="D102" s="92" t="s">
        <v>399</v>
      </c>
      <c r="E102" s="7">
        <v>0</v>
      </c>
      <c r="F102" s="8"/>
      <c r="G102" s="7">
        <v>0</v>
      </c>
      <c r="H102" s="8"/>
      <c r="I102" s="7">
        <v>0</v>
      </c>
      <c r="J102" s="8"/>
      <c r="K102" s="7">
        <v>0</v>
      </c>
      <c r="L102" s="8"/>
      <c r="M102" s="7">
        <v>0</v>
      </c>
      <c r="N102" s="8"/>
      <c r="O102" s="7">
        <v>0</v>
      </c>
      <c r="P102" s="8"/>
      <c r="Q102" s="7">
        <v>0</v>
      </c>
      <c r="R102" s="8"/>
      <c r="S102" s="7">
        <v>0</v>
      </c>
      <c r="T102" s="8"/>
      <c r="U102" s="7">
        <v>0</v>
      </c>
      <c r="V102" s="8"/>
      <c r="W102" s="7">
        <v>0</v>
      </c>
      <c r="X102" s="8"/>
      <c r="Y102" s="20">
        <f t="shared" si="6"/>
        <v>0</v>
      </c>
      <c r="Z102" s="21">
        <f t="shared" si="7"/>
        <v>0</v>
      </c>
      <c r="AA102" s="22">
        <f t="shared" si="8"/>
        <v>0</v>
      </c>
    </row>
    <row r="103" spans="3:27">
      <c r="C103" s="94" t="s">
        <v>424</v>
      </c>
      <c r="D103" s="82" t="s">
        <v>425</v>
      </c>
      <c r="E103" s="7">
        <v>0</v>
      </c>
      <c r="F103" s="8"/>
      <c r="G103" s="7">
        <v>0</v>
      </c>
      <c r="H103" s="8"/>
      <c r="I103" s="7">
        <v>0</v>
      </c>
      <c r="J103" s="8"/>
      <c r="K103" s="7">
        <v>0</v>
      </c>
      <c r="L103" s="8"/>
      <c r="M103" s="7">
        <v>0</v>
      </c>
      <c r="N103" s="8"/>
      <c r="O103" s="7">
        <v>0</v>
      </c>
      <c r="P103" s="8"/>
      <c r="Q103" s="7">
        <v>0</v>
      </c>
      <c r="R103" s="8"/>
      <c r="S103" s="7">
        <v>0</v>
      </c>
      <c r="T103" s="8"/>
      <c r="U103" s="7">
        <v>0</v>
      </c>
      <c r="V103" s="8"/>
      <c r="W103" s="7">
        <v>0</v>
      </c>
      <c r="X103" s="8"/>
      <c r="Y103" s="20">
        <f t="shared" si="6"/>
        <v>0</v>
      </c>
      <c r="Z103" s="21">
        <f t="shared" si="7"/>
        <v>0</v>
      </c>
      <c r="AA103" s="22">
        <f t="shared" si="8"/>
        <v>0</v>
      </c>
    </row>
    <row r="104" spans="3:27" ht="15.75" thickBot="1">
      <c r="C104" s="160" t="s">
        <v>426</v>
      </c>
      <c r="D104" s="160"/>
      <c r="E104" s="162">
        <f t="shared" ref="E104:Z104" si="9">SUM(E22:E103)</f>
        <v>2988056</v>
      </c>
      <c r="F104" s="162">
        <f t="shared" si="9"/>
        <v>0</v>
      </c>
      <c r="G104" s="162">
        <f t="shared" si="9"/>
        <v>183677</v>
      </c>
      <c r="H104" s="162">
        <f>SUM(H22:H103)</f>
        <v>0</v>
      </c>
      <c r="I104" s="162">
        <f t="shared" si="9"/>
        <v>879616</v>
      </c>
      <c r="J104" s="162">
        <f t="shared" si="9"/>
        <v>0</v>
      </c>
      <c r="K104" s="162">
        <f t="shared" si="9"/>
        <v>500</v>
      </c>
      <c r="L104" s="162">
        <f t="shared" si="9"/>
        <v>0</v>
      </c>
      <c r="M104" s="162">
        <f t="shared" si="9"/>
        <v>953292.00000000012</v>
      </c>
      <c r="N104" s="162">
        <f t="shared" si="9"/>
        <v>0</v>
      </c>
      <c r="O104" s="162">
        <f t="shared" si="9"/>
        <v>45919</v>
      </c>
      <c r="P104" s="162">
        <f t="shared" si="9"/>
        <v>0</v>
      </c>
      <c r="Q104" s="162">
        <f t="shared" si="9"/>
        <v>94000</v>
      </c>
      <c r="R104" s="162">
        <f t="shared" si="9"/>
        <v>0</v>
      </c>
      <c r="S104" s="162">
        <f t="shared" si="9"/>
        <v>1500</v>
      </c>
      <c r="T104" s="162">
        <f t="shared" si="9"/>
        <v>0</v>
      </c>
      <c r="U104" s="162">
        <f t="shared" si="9"/>
        <v>220155.96</v>
      </c>
      <c r="V104" s="162">
        <f t="shared" si="9"/>
        <v>0</v>
      </c>
      <c r="W104" s="162">
        <f t="shared" si="9"/>
        <v>55378.560000000005</v>
      </c>
      <c r="X104" s="162">
        <f t="shared" si="9"/>
        <v>0</v>
      </c>
      <c r="Y104" s="187">
        <f>SUM(Y22:Y103)</f>
        <v>5422094.5200000005</v>
      </c>
      <c r="Z104" s="191">
        <f t="shared" si="9"/>
        <v>0</v>
      </c>
      <c r="AA104" s="189">
        <f>Y104-Z104</f>
        <v>5422094.5200000005</v>
      </c>
    </row>
    <row r="105" spans="3:27" ht="16.5" thickTop="1" thickBot="1">
      <c r="C105" s="161"/>
      <c r="D105" s="161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88"/>
      <c r="Z105" s="192"/>
      <c r="AA105" s="190"/>
    </row>
    <row r="106" spans="3:27" ht="15.75" thickTop="1"/>
    <row r="109" spans="3:27" ht="15.75" thickBot="1">
      <c r="C109" s="237" t="s">
        <v>467</v>
      </c>
      <c r="D109" s="237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4" t="s">
        <v>317</v>
      </c>
      <c r="Z109" s="114">
        <f>T109+P109+N109+L109+H109+F109</f>
        <v>0</v>
      </c>
    </row>
    <row r="110" spans="3:27" ht="15.75" thickTop="1"/>
    <row r="113" spans="3:27">
      <c r="C113" s="193" t="s">
        <v>427</v>
      </c>
      <c r="D113" s="193"/>
      <c r="E113" s="162">
        <f t="shared" ref="E113:Y113" si="10">E16-E104</f>
        <v>0</v>
      </c>
      <c r="F113" s="162">
        <f>F16-F104+F109</f>
        <v>0</v>
      </c>
      <c r="G113" s="162">
        <f t="shared" si="10"/>
        <v>0</v>
      </c>
      <c r="H113" s="162">
        <f>H16-H104+H109</f>
        <v>0</v>
      </c>
      <c r="I113" s="162">
        <f t="shared" si="10"/>
        <v>0</v>
      </c>
      <c r="J113" s="162">
        <f t="shared" si="10"/>
        <v>0</v>
      </c>
      <c r="K113" s="162">
        <f t="shared" si="10"/>
        <v>0</v>
      </c>
      <c r="L113" s="162">
        <f t="shared" si="10"/>
        <v>0</v>
      </c>
      <c r="M113" s="162">
        <f t="shared" si="10"/>
        <v>0</v>
      </c>
      <c r="N113" s="162">
        <f>N16-N104+N109</f>
        <v>0</v>
      </c>
      <c r="O113" s="162">
        <f t="shared" si="10"/>
        <v>0</v>
      </c>
      <c r="P113" s="162">
        <f>P16-P104+P109</f>
        <v>0</v>
      </c>
      <c r="Q113" s="162">
        <f t="shared" si="10"/>
        <v>0</v>
      </c>
      <c r="R113" s="162">
        <f t="shared" si="10"/>
        <v>0</v>
      </c>
      <c r="S113" s="162">
        <f t="shared" si="10"/>
        <v>0</v>
      </c>
      <c r="T113" s="162">
        <f>T16-T104+T109</f>
        <v>0</v>
      </c>
      <c r="U113" s="162">
        <f t="shared" si="10"/>
        <v>0</v>
      </c>
      <c r="V113" s="162">
        <f t="shared" si="10"/>
        <v>0</v>
      </c>
      <c r="W113" s="162">
        <f t="shared" si="10"/>
        <v>0</v>
      </c>
      <c r="X113" s="162">
        <f>X16-X104+X109</f>
        <v>0</v>
      </c>
      <c r="Y113" s="197">
        <f t="shared" si="10"/>
        <v>0</v>
      </c>
      <c r="Z113" s="195">
        <f>F104+H104+J104+L104+N104+P104+R104+T104</f>
        <v>0</v>
      </c>
      <c r="AA113" s="251"/>
    </row>
    <row r="114" spans="3:27" ht="15.75" thickBot="1">
      <c r="C114" s="194"/>
      <c r="D114" s="194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98"/>
      <c r="Z114" s="196"/>
      <c r="AA114" s="251"/>
    </row>
    <row r="115" spans="3:27" ht="15.75" thickTop="1">
      <c r="AA115" s="18"/>
    </row>
  </sheetData>
  <mergeCells count="120">
    <mergeCell ref="O16:O17"/>
    <mergeCell ref="P16:P17"/>
    <mergeCell ref="W6:X7"/>
    <mergeCell ref="W8:X9"/>
    <mergeCell ref="W10:W11"/>
    <mergeCell ref="X10:X11"/>
    <mergeCell ref="W16:W17"/>
    <mergeCell ref="X16:X17"/>
    <mergeCell ref="W104:W105"/>
    <mergeCell ref="X104:X105"/>
    <mergeCell ref="U6:V7"/>
    <mergeCell ref="U8:V9"/>
    <mergeCell ref="U10:U11"/>
    <mergeCell ref="V10:V11"/>
    <mergeCell ref="U16:U17"/>
    <mergeCell ref="V16:V17"/>
    <mergeCell ref="U104:U105"/>
    <mergeCell ref="V104:V105"/>
    <mergeCell ref="L16:L17"/>
    <mergeCell ref="M16:M17"/>
    <mergeCell ref="N16:N17"/>
    <mergeCell ref="T16:T17"/>
    <mergeCell ref="S10:S11"/>
    <mergeCell ref="T10:T11"/>
    <mergeCell ref="B2:AA5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O104:O105"/>
    <mergeCell ref="P104:P105"/>
    <mergeCell ref="Q104:Q105"/>
    <mergeCell ref="R104:R105"/>
    <mergeCell ref="S104:S105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C113:D114"/>
    <mergeCell ref="E113:E114"/>
    <mergeCell ref="F113:F114"/>
    <mergeCell ref="Z113:Z114"/>
    <mergeCell ref="AA113:AA114"/>
    <mergeCell ref="G104:G105"/>
    <mergeCell ref="H104:H105"/>
    <mergeCell ref="I104:I105"/>
    <mergeCell ref="J104:J105"/>
    <mergeCell ref="S113:S114"/>
    <mergeCell ref="T113:T114"/>
    <mergeCell ref="Y113:Y114"/>
    <mergeCell ref="T104:T105"/>
    <mergeCell ref="W113:W114"/>
    <mergeCell ref="X113:X114"/>
    <mergeCell ref="U113:U114"/>
    <mergeCell ref="V113:V114"/>
    <mergeCell ref="C109:D109"/>
    <mergeCell ref="C6:D7"/>
    <mergeCell ref="E6:F7"/>
    <mergeCell ref="Y6:AA9"/>
    <mergeCell ref="C8:D9"/>
    <mergeCell ref="E8:F9"/>
    <mergeCell ref="E10:E11"/>
    <mergeCell ref="F10:F11"/>
    <mergeCell ref="Y10:Y11"/>
    <mergeCell ref="Z10:Z11"/>
    <mergeCell ref="AA10:AA11"/>
    <mergeCell ref="S6:T7"/>
    <mergeCell ref="G8:H9"/>
    <mergeCell ref="I8:J9"/>
    <mergeCell ref="K8:L9"/>
    <mergeCell ref="M8:N9"/>
    <mergeCell ref="O8:P9"/>
    <mergeCell ref="Q8:R9"/>
    <mergeCell ref="S8:T9"/>
    <mergeCell ref="G6:H7"/>
    <mergeCell ref="I6:J7"/>
    <mergeCell ref="K6:L7"/>
    <mergeCell ref="M6:N7"/>
    <mergeCell ref="O6:P7"/>
    <mergeCell ref="Q6:R7"/>
    <mergeCell ref="C16:D17"/>
    <mergeCell ref="E16:E17"/>
    <mergeCell ref="F16:F17"/>
    <mergeCell ref="Y16:Y17"/>
    <mergeCell ref="Z16:Z17"/>
    <mergeCell ref="AA16:AA17"/>
    <mergeCell ref="C104:D105"/>
    <mergeCell ref="E104:E105"/>
    <mergeCell ref="F104:F105"/>
    <mergeCell ref="Y104:Y105"/>
    <mergeCell ref="Z104:Z105"/>
    <mergeCell ref="K104:K105"/>
    <mergeCell ref="L104:L105"/>
    <mergeCell ref="M104:M105"/>
    <mergeCell ref="N104:N105"/>
    <mergeCell ref="AA104:AA105"/>
    <mergeCell ref="Q16:Q17"/>
    <mergeCell ref="R16:R17"/>
    <mergeCell ref="S16:S17"/>
    <mergeCell ref="G16:G17"/>
    <mergeCell ref="H16:H17"/>
    <mergeCell ref="I16:I17"/>
    <mergeCell ref="J16:J17"/>
    <mergeCell ref="K16:K17"/>
  </mergeCells>
  <phoneticPr fontId="17" type="noConversion"/>
  <conditionalFormatting sqref="F22:F103 T22:T103 J22:J103 L22:L103 R22:R103 V22:V103 X22:X103 N22:N103 P22:P103 H22:H36">
    <cfRule type="expression" dxfId="22" priority="10">
      <formula>F22&gt;E22</formula>
    </cfRule>
  </conditionalFormatting>
  <conditionalFormatting sqref="H38:H103">
    <cfRule type="expression" dxfId="21" priority="21">
      <formula>H38&gt;G36</formula>
    </cfRule>
  </conditionalFormatting>
  <conditionalFormatting sqref="H37">
    <cfRule type="expression" dxfId="20" priority="23">
      <formula>H37&gt;G36</formula>
    </cfRule>
  </conditionalFormatting>
  <pageMargins left="0.7" right="0.7" top="0.75" bottom="0.75" header="0.3" footer="0.3"/>
  <pageSetup scale="3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112A-6DBB-42EF-9256-E12AE1D74BA7}">
  <sheetPr codeName="Sheet10">
    <tabColor theme="9" tint="0.79998168889431442"/>
    <pageSetUpPr fitToPage="1"/>
  </sheetPr>
  <dimension ref="A1:AM117"/>
  <sheetViews>
    <sheetView workbookViewId="0">
      <pane xSplit="4" ySplit="12" topLeftCell="M21" activePane="bottomRight" state="frozen"/>
      <selection pane="bottomRight" activeCell="Q36" sqref="Q36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29.85546875" customWidth="1"/>
    <col min="5" max="5" width="13.5703125" customWidth="1"/>
    <col min="6" max="6" width="15.42578125" customWidth="1"/>
    <col min="7" max="7" width="14.28515625" bestFit="1" customWidth="1"/>
    <col min="8" max="8" width="13.5703125" bestFit="1" customWidth="1"/>
    <col min="9" max="10" width="13.5703125" customWidth="1"/>
    <col min="11" max="11" width="11.85546875" bestFit="1" customWidth="1"/>
    <col min="12" max="12" width="13.5703125" bestFit="1" customWidth="1"/>
    <col min="13" max="13" width="11.85546875" bestFit="1" customWidth="1"/>
    <col min="14" max="14" width="10.7109375" bestFit="1" customWidth="1"/>
    <col min="15" max="16" width="10.7109375" customWidth="1"/>
    <col min="17" max="17" width="12.42578125" bestFit="1" customWidth="1"/>
    <col min="18" max="18" width="11.7109375" bestFit="1" customWidth="1"/>
    <col min="19" max="19" width="11.85546875" bestFit="1" customWidth="1"/>
    <col min="20" max="20" width="11.7109375" bestFit="1" customWidth="1"/>
    <col min="21" max="21" width="11.85546875" customWidth="1"/>
    <col min="22" max="24" width="11.7109375" customWidth="1"/>
    <col min="25" max="25" width="10.5703125" bestFit="1" customWidth="1"/>
    <col min="26" max="26" width="10.85546875" bestFit="1" customWidth="1"/>
    <col min="27" max="27" width="11.85546875" customWidth="1"/>
    <col min="28" max="28" width="10.7109375" customWidth="1"/>
    <col min="29" max="30" width="10.85546875" bestFit="1" customWidth="1"/>
    <col min="31" max="34" width="10.85546875" customWidth="1"/>
    <col min="35" max="35" width="15.140625" customWidth="1"/>
    <col min="36" max="36" width="11.5703125" bestFit="1" customWidth="1"/>
    <col min="37" max="37" width="14.5703125" bestFit="1" customWidth="1"/>
    <col min="38" max="39" width="13.5703125" bestFit="1" customWidth="1"/>
  </cols>
  <sheetData>
    <row r="1" spans="1:39" s="3" customFormat="1"/>
    <row r="2" spans="1:39" s="2" customFormat="1" ht="15.75" customHeight="1">
      <c r="A2" s="3"/>
      <c r="B2" s="186" t="s">
        <v>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</row>
    <row r="3" spans="1:39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</row>
    <row r="4" spans="1:39" s="2" customFormat="1" ht="16.5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</row>
    <row r="5" spans="1:39" s="2" customFormat="1" ht="16.5" customHeight="1" thickBo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</row>
    <row r="6" spans="1:39" ht="15.75" thickBot="1">
      <c r="C6" s="172" t="s">
        <v>405</v>
      </c>
      <c r="D6" s="172"/>
      <c r="E6" s="173" t="s">
        <v>484</v>
      </c>
      <c r="F6" s="174"/>
      <c r="G6" s="173" t="s">
        <v>485</v>
      </c>
      <c r="H6" s="174"/>
      <c r="I6" s="125"/>
      <c r="J6" s="125"/>
      <c r="K6" s="173" t="s">
        <v>486</v>
      </c>
      <c r="L6" s="174"/>
      <c r="M6" s="173" t="s">
        <v>487</v>
      </c>
      <c r="N6" s="174"/>
      <c r="O6" s="125"/>
      <c r="P6" s="125"/>
      <c r="Q6" s="173" t="s">
        <v>488</v>
      </c>
      <c r="R6" s="174"/>
      <c r="S6" s="173" t="s">
        <v>489</v>
      </c>
      <c r="T6" s="174"/>
      <c r="U6" s="173" t="s">
        <v>490</v>
      </c>
      <c r="V6" s="174"/>
      <c r="W6" s="125"/>
      <c r="X6" s="125"/>
      <c r="Y6" s="173" t="s">
        <v>491</v>
      </c>
      <c r="Z6" s="174"/>
      <c r="AA6" s="173" t="s">
        <v>492</v>
      </c>
      <c r="AB6" s="174"/>
      <c r="AC6" s="173" t="s">
        <v>493</v>
      </c>
      <c r="AD6" s="174"/>
      <c r="AE6" s="125"/>
      <c r="AF6" s="128"/>
      <c r="AG6" s="125"/>
      <c r="AH6" s="125"/>
      <c r="AI6" s="173" t="s">
        <v>494</v>
      </c>
      <c r="AJ6" s="174"/>
      <c r="AK6" s="177" t="s">
        <v>410</v>
      </c>
      <c r="AL6" s="178"/>
      <c r="AM6" s="179"/>
    </row>
    <row r="7" spans="1:39" ht="16.5" thickTop="1" thickBot="1">
      <c r="C7" s="172"/>
      <c r="D7" s="172"/>
      <c r="E7" s="175"/>
      <c r="F7" s="176"/>
      <c r="G7" s="175"/>
      <c r="H7" s="176"/>
      <c r="I7" s="175" t="s">
        <v>495</v>
      </c>
      <c r="J7" s="176"/>
      <c r="K7" s="175"/>
      <c r="L7" s="176"/>
      <c r="M7" s="175"/>
      <c r="N7" s="176"/>
      <c r="O7" s="175" t="s">
        <v>496</v>
      </c>
      <c r="P7" s="176"/>
      <c r="Q7" s="175"/>
      <c r="R7" s="176"/>
      <c r="S7" s="175"/>
      <c r="T7" s="176"/>
      <c r="U7" s="175"/>
      <c r="V7" s="176"/>
      <c r="W7" s="175" t="s">
        <v>497</v>
      </c>
      <c r="X7" s="176"/>
      <c r="Y7" s="175"/>
      <c r="Z7" s="176"/>
      <c r="AA7" s="175"/>
      <c r="AB7" s="176"/>
      <c r="AC7" s="175"/>
      <c r="AD7" s="176"/>
      <c r="AE7" s="175" t="s">
        <v>498</v>
      </c>
      <c r="AF7" s="176"/>
      <c r="AG7" s="175" t="s">
        <v>499</v>
      </c>
      <c r="AH7" s="176"/>
      <c r="AI7" s="175"/>
      <c r="AJ7" s="176"/>
      <c r="AK7" s="180"/>
      <c r="AL7" s="181"/>
      <c r="AM7" s="182"/>
    </row>
    <row r="8" spans="1:39" ht="15.75" customHeight="1" thickTop="1" thickBot="1">
      <c r="C8" s="183" t="s">
        <v>411</v>
      </c>
      <c r="D8" s="183"/>
      <c r="E8" s="184" t="s">
        <v>433</v>
      </c>
      <c r="F8" s="185"/>
      <c r="G8" s="184" t="s">
        <v>433</v>
      </c>
      <c r="H8" s="185"/>
      <c r="I8" s="126"/>
      <c r="J8" s="126"/>
      <c r="K8" s="184" t="s">
        <v>433</v>
      </c>
      <c r="L8" s="185"/>
      <c r="M8" s="184" t="s">
        <v>433</v>
      </c>
      <c r="N8" s="185"/>
      <c r="O8" s="126"/>
      <c r="P8" s="126"/>
      <c r="Q8" s="184" t="s">
        <v>433</v>
      </c>
      <c r="R8" s="185"/>
      <c r="S8" s="184" t="s">
        <v>433</v>
      </c>
      <c r="T8" s="185"/>
      <c r="U8" s="184" t="s">
        <v>433</v>
      </c>
      <c r="V8" s="185"/>
      <c r="W8" s="126"/>
      <c r="X8" s="126"/>
      <c r="Y8" s="184" t="s">
        <v>459</v>
      </c>
      <c r="Z8" s="185"/>
      <c r="AA8" s="184" t="s">
        <v>493</v>
      </c>
      <c r="AB8" s="185"/>
      <c r="AC8" s="184" t="s">
        <v>493</v>
      </c>
      <c r="AD8" s="185"/>
      <c r="AE8" s="126"/>
      <c r="AF8" s="129"/>
      <c r="AG8" s="126"/>
      <c r="AH8" s="126"/>
      <c r="AI8" s="184" t="s">
        <v>433</v>
      </c>
      <c r="AJ8" s="185"/>
      <c r="AK8" s="180"/>
      <c r="AL8" s="181"/>
      <c r="AM8" s="182"/>
    </row>
    <row r="9" spans="1:39" ht="15.75" customHeight="1" thickTop="1" thickBot="1">
      <c r="C9" s="183"/>
      <c r="D9" s="183"/>
      <c r="E9" s="184"/>
      <c r="F9" s="185"/>
      <c r="G9" s="184"/>
      <c r="H9" s="185"/>
      <c r="I9" s="184" t="s">
        <v>433</v>
      </c>
      <c r="J9" s="185"/>
      <c r="K9" s="184"/>
      <c r="L9" s="185"/>
      <c r="M9" s="184"/>
      <c r="N9" s="185"/>
      <c r="O9" s="184" t="s">
        <v>433</v>
      </c>
      <c r="P9" s="185"/>
      <c r="Q9" s="184"/>
      <c r="R9" s="185"/>
      <c r="S9" s="184"/>
      <c r="T9" s="185"/>
      <c r="U9" s="184"/>
      <c r="V9" s="185"/>
      <c r="W9" s="184" t="s">
        <v>433</v>
      </c>
      <c r="X9" s="185"/>
      <c r="Y9" s="184"/>
      <c r="Z9" s="185"/>
      <c r="AA9" s="184"/>
      <c r="AB9" s="185"/>
      <c r="AC9" s="184"/>
      <c r="AD9" s="185"/>
      <c r="AE9" s="184" t="s">
        <v>500</v>
      </c>
      <c r="AF9" s="185"/>
      <c r="AG9" s="184" t="s">
        <v>500</v>
      </c>
      <c r="AH9" s="185"/>
      <c r="AI9" s="184"/>
      <c r="AJ9" s="185"/>
      <c r="AK9" s="180"/>
      <c r="AL9" s="181"/>
      <c r="AM9" s="182"/>
    </row>
    <row r="10" spans="1:39" ht="15.75" thickTop="1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167" t="s">
        <v>417</v>
      </c>
      <c r="K10" s="164" t="s">
        <v>416</v>
      </c>
      <c r="L10" s="166" t="s">
        <v>417</v>
      </c>
      <c r="M10" s="164" t="s">
        <v>416</v>
      </c>
      <c r="N10" s="166" t="s">
        <v>417</v>
      </c>
      <c r="O10" s="164" t="s">
        <v>416</v>
      </c>
      <c r="P10" s="167" t="s">
        <v>417</v>
      </c>
      <c r="Q10" s="164" t="s">
        <v>416</v>
      </c>
      <c r="R10" s="166" t="s">
        <v>417</v>
      </c>
      <c r="S10" s="164" t="s">
        <v>416</v>
      </c>
      <c r="T10" s="166" t="s">
        <v>417</v>
      </c>
      <c r="U10" s="164" t="s">
        <v>416</v>
      </c>
      <c r="V10" s="166" t="s">
        <v>417</v>
      </c>
      <c r="W10" s="165" t="s">
        <v>416</v>
      </c>
      <c r="X10" s="167" t="s">
        <v>417</v>
      </c>
      <c r="Y10" s="164" t="s">
        <v>416</v>
      </c>
      <c r="Z10" s="166" t="s">
        <v>417</v>
      </c>
      <c r="AA10" s="164" t="s">
        <v>416</v>
      </c>
      <c r="AB10" s="166" t="s">
        <v>417</v>
      </c>
      <c r="AC10" s="164" t="s">
        <v>416</v>
      </c>
      <c r="AD10" s="166" t="s">
        <v>417</v>
      </c>
      <c r="AE10" s="165" t="s">
        <v>416</v>
      </c>
      <c r="AF10" s="167" t="s">
        <v>417</v>
      </c>
      <c r="AG10" s="165" t="s">
        <v>416</v>
      </c>
      <c r="AH10" s="167" t="s">
        <v>417</v>
      </c>
      <c r="AI10" s="164" t="s">
        <v>416</v>
      </c>
      <c r="AJ10" s="166" t="s">
        <v>417</v>
      </c>
      <c r="AK10" s="168" t="s">
        <v>418</v>
      </c>
      <c r="AL10" s="169" t="s">
        <v>302</v>
      </c>
      <c r="AM10" s="170" t="s">
        <v>303</v>
      </c>
    </row>
    <row r="11" spans="1:39" ht="15.75" customHeight="1">
      <c r="E11" s="165"/>
      <c r="F11" s="167"/>
      <c r="G11" s="165"/>
      <c r="H11" s="167"/>
      <c r="I11" s="164"/>
      <c r="J11" s="167"/>
      <c r="K11" s="165"/>
      <c r="L11" s="167"/>
      <c r="M11" s="165"/>
      <c r="N11" s="167"/>
      <c r="O11" s="164"/>
      <c r="P11" s="167"/>
      <c r="Q11" s="165"/>
      <c r="R11" s="167"/>
      <c r="S11" s="165"/>
      <c r="T11" s="167"/>
      <c r="U11" s="165"/>
      <c r="V11" s="167"/>
      <c r="W11" s="165"/>
      <c r="X11" s="167"/>
      <c r="Y11" s="165"/>
      <c r="Z11" s="167"/>
      <c r="AA11" s="164"/>
      <c r="AB11" s="166"/>
      <c r="AC11" s="165"/>
      <c r="AD11" s="167"/>
      <c r="AE11" s="165"/>
      <c r="AF11" s="167"/>
      <c r="AG11" s="165"/>
      <c r="AH11" s="167"/>
      <c r="AI11" s="164"/>
      <c r="AJ11" s="166"/>
      <c r="AK11" s="168"/>
      <c r="AL11" s="169"/>
      <c r="AM11" s="170"/>
    </row>
    <row r="12" spans="1:39" ht="30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</row>
    <row r="13" spans="1:39">
      <c r="C13" s="27" t="s">
        <v>437</v>
      </c>
      <c r="D13" s="17" t="s">
        <v>304</v>
      </c>
      <c r="E13" s="7">
        <v>555854</v>
      </c>
      <c r="F13" s="8"/>
      <c r="G13" s="7">
        <v>555854</v>
      </c>
      <c r="H13" s="8"/>
      <c r="I13" s="18">
        <v>0</v>
      </c>
      <c r="J13" s="127"/>
      <c r="K13" s="7">
        <v>0</v>
      </c>
      <c r="L13" s="8"/>
      <c r="M13" s="7">
        <v>0</v>
      </c>
      <c r="N13" s="8"/>
      <c r="O13" s="18">
        <v>0</v>
      </c>
      <c r="P13" s="127">
        <f t="shared" ref="P13:P16" si="0">SUM(O13)</f>
        <v>0</v>
      </c>
      <c r="Q13" s="18">
        <v>265318</v>
      </c>
      <c r="R13" s="8"/>
      <c r="S13" s="7">
        <v>124838</v>
      </c>
      <c r="T13" s="8"/>
      <c r="U13" s="7">
        <v>160506</v>
      </c>
      <c r="V13" s="8"/>
      <c r="W13" s="18">
        <v>116250.5</v>
      </c>
      <c r="X13" s="127"/>
      <c r="Y13" s="7">
        <v>0</v>
      </c>
      <c r="Z13" s="8"/>
      <c r="AA13" s="7">
        <v>0</v>
      </c>
      <c r="AB13" s="8"/>
      <c r="AC13" s="7">
        <v>0</v>
      </c>
      <c r="AD13" s="8"/>
      <c r="AE13" s="18">
        <v>0</v>
      </c>
      <c r="AF13" s="8"/>
      <c r="AG13" s="18">
        <v>0</v>
      </c>
      <c r="AH13" s="127"/>
      <c r="AI13" s="7">
        <v>1618718.4</v>
      </c>
      <c r="AJ13" s="8"/>
      <c r="AK13" s="20">
        <f>E13+G13+K13+M13+Q13+S13+Y13+AA13+AC13+U13+AI13+I13+O13+W13+AE13+AG13</f>
        <v>3397338.9</v>
      </c>
      <c r="AL13" s="21">
        <f>F13+H13+L13+N13+R13+T13+Z13+AB13+AD13+V13+AJ13</f>
        <v>0</v>
      </c>
      <c r="AM13" s="22">
        <f>AK13-AL13</f>
        <v>3397338.9</v>
      </c>
    </row>
    <row r="14" spans="1:39">
      <c r="C14" s="27" t="s">
        <v>461</v>
      </c>
      <c r="D14" s="17" t="s">
        <v>305</v>
      </c>
      <c r="E14" s="7">
        <v>0</v>
      </c>
      <c r="F14" s="8"/>
      <c r="G14" s="7">
        <v>0</v>
      </c>
      <c r="H14" s="8"/>
      <c r="I14" s="18">
        <v>664859</v>
      </c>
      <c r="J14" s="127"/>
      <c r="K14" s="7">
        <v>286124</v>
      </c>
      <c r="L14" s="8"/>
      <c r="M14" s="7">
        <v>44231.58</v>
      </c>
      <c r="N14" s="8"/>
      <c r="O14" s="18">
        <v>66347.360000000001</v>
      </c>
      <c r="P14" s="127">
        <v>0</v>
      </c>
      <c r="Q14" s="18">
        <v>0</v>
      </c>
      <c r="R14" s="8"/>
      <c r="S14" s="7">
        <v>0</v>
      </c>
      <c r="T14" s="8"/>
      <c r="U14" s="7">
        <v>0</v>
      </c>
      <c r="V14" s="8"/>
      <c r="W14" s="18">
        <v>0</v>
      </c>
      <c r="X14" s="127"/>
      <c r="Y14" s="7">
        <v>0</v>
      </c>
      <c r="Z14" s="8"/>
      <c r="AA14" s="7">
        <v>0</v>
      </c>
      <c r="AB14" s="8"/>
      <c r="AC14" s="7">
        <v>17500</v>
      </c>
      <c r="AD14" s="8"/>
      <c r="AE14" s="18">
        <v>0</v>
      </c>
      <c r="AF14" s="8"/>
      <c r="AG14" s="18">
        <v>0</v>
      </c>
      <c r="AH14" s="127"/>
      <c r="AI14" s="7">
        <v>0</v>
      </c>
      <c r="AJ14" s="8"/>
      <c r="AK14" s="20">
        <f>E14+G14+K14+M14+Q14+S14+Y14+AA14+AC14+U14+AI14+I14+O14+W14+AE14+AG14</f>
        <v>1079061.9400000002</v>
      </c>
      <c r="AL14" s="21">
        <f>F14+H14+L14+N14+R14+T14+Z14+AB14+AD14+V14+AJ14</f>
        <v>0</v>
      </c>
      <c r="AM14" s="22">
        <f>AK14-AL14</f>
        <v>1079061.9400000002</v>
      </c>
    </row>
    <row r="15" spans="1:39">
      <c r="C15" s="27" t="s">
        <v>482</v>
      </c>
      <c r="D15" s="17" t="s">
        <v>306</v>
      </c>
      <c r="E15" s="7">
        <v>0</v>
      </c>
      <c r="F15" s="8"/>
      <c r="G15" s="7">
        <v>0</v>
      </c>
      <c r="H15" s="8"/>
      <c r="I15" s="18">
        <v>0</v>
      </c>
      <c r="J15" s="127"/>
      <c r="K15" s="7">
        <v>0</v>
      </c>
      <c r="L15" s="8"/>
      <c r="M15" s="7">
        <v>0</v>
      </c>
      <c r="N15" s="8"/>
      <c r="O15" s="18">
        <v>0</v>
      </c>
      <c r="P15" s="127">
        <f t="shared" si="0"/>
        <v>0</v>
      </c>
      <c r="Q15" s="18">
        <v>0</v>
      </c>
      <c r="R15" s="8"/>
      <c r="S15" s="7">
        <v>0</v>
      </c>
      <c r="T15" s="8"/>
      <c r="U15" s="7">
        <v>0</v>
      </c>
      <c r="V15" s="8"/>
      <c r="W15" s="18">
        <v>0</v>
      </c>
      <c r="X15" s="127"/>
      <c r="Y15" s="7">
        <v>0</v>
      </c>
      <c r="Z15" s="8"/>
      <c r="AA15" s="7">
        <v>0</v>
      </c>
      <c r="AB15" s="8"/>
      <c r="AC15" s="7">
        <v>0</v>
      </c>
      <c r="AD15" s="8"/>
      <c r="AE15" s="18">
        <v>0</v>
      </c>
      <c r="AF15" s="8"/>
      <c r="AG15" s="18">
        <v>0</v>
      </c>
      <c r="AH15" s="127"/>
      <c r="AI15" s="7">
        <v>0</v>
      </c>
      <c r="AJ15" s="8"/>
      <c r="AK15" s="20">
        <f>E15+G15+K15+M15+Q15+S15+Y15+AA15+AC15+U15+AI15+I15+O15+W15+AE15+AG15</f>
        <v>0</v>
      </c>
      <c r="AL15" s="21">
        <f>F15+H15+L15+N15+R15+T15+Z15+AB15+AD15+V15+AJ15</f>
        <v>0</v>
      </c>
      <c r="AM15" s="22">
        <f>AK15-AL15</f>
        <v>0</v>
      </c>
    </row>
    <row r="16" spans="1:39">
      <c r="C16" s="27" t="s">
        <v>501</v>
      </c>
      <c r="D16" s="17" t="s">
        <v>312</v>
      </c>
      <c r="E16" s="7">
        <v>0</v>
      </c>
      <c r="F16" s="8"/>
      <c r="G16" s="7">
        <v>0</v>
      </c>
      <c r="H16" s="8"/>
      <c r="I16" s="18">
        <v>0</v>
      </c>
      <c r="J16" s="127"/>
      <c r="K16" s="7">
        <v>0</v>
      </c>
      <c r="L16" s="8"/>
      <c r="M16" s="7">
        <v>0</v>
      </c>
      <c r="N16" s="8"/>
      <c r="O16" s="18">
        <v>0</v>
      </c>
      <c r="P16" s="127">
        <f t="shared" si="0"/>
        <v>0</v>
      </c>
      <c r="Q16" s="18">
        <v>0</v>
      </c>
      <c r="R16" s="8"/>
      <c r="S16" s="7">
        <v>0</v>
      </c>
      <c r="T16" s="8"/>
      <c r="U16" s="7">
        <v>0</v>
      </c>
      <c r="V16" s="8"/>
      <c r="W16" s="18">
        <v>0</v>
      </c>
      <c r="X16" s="127"/>
      <c r="Y16" s="7">
        <v>74400</v>
      </c>
      <c r="Z16" s="8"/>
      <c r="AA16" s="7">
        <v>0</v>
      </c>
      <c r="AB16" s="8"/>
      <c r="AC16" s="7">
        <v>0</v>
      </c>
      <c r="AD16" s="8"/>
      <c r="AE16" s="18">
        <v>0</v>
      </c>
      <c r="AF16" s="130"/>
      <c r="AG16" s="18">
        <v>0</v>
      </c>
      <c r="AH16" s="127"/>
      <c r="AI16" s="7">
        <v>0</v>
      </c>
      <c r="AJ16" s="8"/>
      <c r="AK16" s="20">
        <f>E16+G16+K16+M16+Q16+S16+Y16+AA16+AC16+U16+AI16+I16+O16+W16+AE16+AG16</f>
        <v>74400</v>
      </c>
      <c r="AL16" s="21">
        <f>F16+H16+L16+N16+R16+T16+Z16+AB16+AD16+V16+AJ16</f>
        <v>0</v>
      </c>
      <c r="AM16" s="22">
        <f>AK16-AL16</f>
        <v>74400</v>
      </c>
    </row>
    <row r="17" spans="3:39" ht="15.75" thickBot="1">
      <c r="C17" s="157" t="s">
        <v>423</v>
      </c>
      <c r="D17" s="157"/>
      <c r="E17" s="158">
        <f t="shared" ref="E17:AL17" si="1">SUM(E13:E16)</f>
        <v>555854</v>
      </c>
      <c r="F17" s="158">
        <f t="shared" si="1"/>
        <v>0</v>
      </c>
      <c r="G17" s="158">
        <f t="shared" si="1"/>
        <v>555854</v>
      </c>
      <c r="H17" s="158">
        <f t="shared" si="1"/>
        <v>0</v>
      </c>
      <c r="I17" s="238">
        <f>I13+I14+I15+I16</f>
        <v>664859</v>
      </c>
      <c r="J17" s="238">
        <f>J13+J14+J15+J16</f>
        <v>0</v>
      </c>
      <c r="K17" s="158">
        <f t="shared" si="1"/>
        <v>286124</v>
      </c>
      <c r="L17" s="158">
        <f t="shared" si="1"/>
        <v>0</v>
      </c>
      <c r="M17" s="158">
        <f t="shared" si="1"/>
        <v>44231.58</v>
      </c>
      <c r="N17" s="158">
        <f t="shared" si="1"/>
        <v>0</v>
      </c>
      <c r="O17" s="238">
        <f>SUM(O13:O16)</f>
        <v>66347.360000000001</v>
      </c>
      <c r="P17" s="238">
        <f>SUM(P13:P16)</f>
        <v>0</v>
      </c>
      <c r="Q17" s="158">
        <f t="shared" si="1"/>
        <v>265318</v>
      </c>
      <c r="R17" s="158">
        <f t="shared" si="1"/>
        <v>0</v>
      </c>
      <c r="S17" s="158">
        <f t="shared" si="1"/>
        <v>124838</v>
      </c>
      <c r="T17" s="158">
        <f t="shared" si="1"/>
        <v>0</v>
      </c>
      <c r="U17" s="158">
        <f t="shared" si="1"/>
        <v>160506</v>
      </c>
      <c r="V17" s="158">
        <f t="shared" si="1"/>
        <v>0</v>
      </c>
      <c r="W17" s="158">
        <f>SUM(W13:W16)</f>
        <v>116250.5</v>
      </c>
      <c r="X17" s="158">
        <f>SUM(X13:X16)</f>
        <v>0</v>
      </c>
      <c r="Y17" s="158">
        <f t="shared" si="1"/>
        <v>74400</v>
      </c>
      <c r="Z17" s="158">
        <f t="shared" si="1"/>
        <v>0</v>
      </c>
      <c r="AA17" s="238">
        <f t="shared" si="1"/>
        <v>0</v>
      </c>
      <c r="AB17" s="238">
        <f t="shared" si="1"/>
        <v>0</v>
      </c>
      <c r="AC17" s="158">
        <f t="shared" si="1"/>
        <v>17500</v>
      </c>
      <c r="AD17" s="158">
        <f t="shared" si="1"/>
        <v>0</v>
      </c>
      <c r="AE17" s="158">
        <f>SUM(AE13:AE16)</f>
        <v>0</v>
      </c>
      <c r="AF17" s="158">
        <f>SUM(AF13:AF16)</f>
        <v>0</v>
      </c>
      <c r="AG17" s="158">
        <f>SUM(AG13:AG16)</f>
        <v>0</v>
      </c>
      <c r="AH17" s="158">
        <f>SUM(AH13:AH16)</f>
        <v>0</v>
      </c>
      <c r="AI17" s="238">
        <f t="shared" si="1"/>
        <v>1618718.4</v>
      </c>
      <c r="AJ17" s="240">
        <f t="shared" si="1"/>
        <v>0</v>
      </c>
      <c r="AK17" s="187">
        <f>SUM(AK13:AK16)</f>
        <v>4550800.84</v>
      </c>
      <c r="AL17" s="191">
        <f t="shared" si="1"/>
        <v>0</v>
      </c>
      <c r="AM17" s="189">
        <f>AK17-AL17</f>
        <v>4550800.84</v>
      </c>
    </row>
    <row r="18" spans="3:39" ht="16.5" thickTop="1" thickBot="1">
      <c r="C18" s="157"/>
      <c r="D18" s="157"/>
      <c r="E18" s="159"/>
      <c r="F18" s="159"/>
      <c r="G18" s="159"/>
      <c r="H18" s="159"/>
      <c r="I18" s="239"/>
      <c r="J18" s="239"/>
      <c r="K18" s="159"/>
      <c r="L18" s="159"/>
      <c r="M18" s="159"/>
      <c r="N18" s="159"/>
      <c r="O18" s="239"/>
      <c r="P18" s="23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239"/>
      <c r="AB18" s="239"/>
      <c r="AC18" s="159"/>
      <c r="AD18" s="159"/>
      <c r="AE18" s="159"/>
      <c r="AF18" s="159"/>
      <c r="AG18" s="159"/>
      <c r="AH18" s="159"/>
      <c r="AI18" s="239"/>
      <c r="AJ18" s="241"/>
      <c r="AK18" s="188"/>
      <c r="AL18" s="192"/>
      <c r="AM18" s="190"/>
    </row>
    <row r="19" spans="3:39" ht="15.75" thickTop="1"/>
    <row r="22" spans="3:39" ht="30" customHeight="1">
      <c r="C22" s="79" t="s">
        <v>318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</row>
    <row r="23" spans="3:39">
      <c r="C23" s="94" t="s">
        <v>109</v>
      </c>
      <c r="D23" s="82" t="s">
        <v>319</v>
      </c>
      <c r="E23" s="7">
        <v>0</v>
      </c>
      <c r="F23" s="8"/>
      <c r="G23" s="7">
        <v>0</v>
      </c>
      <c r="H23" s="8"/>
      <c r="I23" s="18">
        <v>0</v>
      </c>
      <c r="J23" s="127"/>
      <c r="K23" s="7">
        <v>0</v>
      </c>
      <c r="L23" s="8"/>
      <c r="M23" s="7">
        <v>0</v>
      </c>
      <c r="N23" s="8"/>
      <c r="O23" s="18">
        <v>0</v>
      </c>
      <c r="P23" s="127"/>
      <c r="Q23" s="7">
        <v>0</v>
      </c>
      <c r="R23" s="8"/>
      <c r="S23" s="7">
        <v>0</v>
      </c>
      <c r="T23" s="8"/>
      <c r="U23" s="7">
        <v>0</v>
      </c>
      <c r="V23" s="8"/>
      <c r="W23" s="18">
        <v>0</v>
      </c>
      <c r="X23" s="127"/>
      <c r="Y23" s="7">
        <v>0</v>
      </c>
      <c r="Z23" s="8"/>
      <c r="AA23" s="7">
        <v>0</v>
      </c>
      <c r="AB23" s="8"/>
      <c r="AC23" s="7">
        <v>0</v>
      </c>
      <c r="AD23" s="8"/>
      <c r="AE23" s="18">
        <v>0</v>
      </c>
      <c r="AF23" s="8"/>
      <c r="AG23" s="18">
        <v>0</v>
      </c>
      <c r="AH23" s="127"/>
      <c r="AI23" s="7">
        <v>0</v>
      </c>
      <c r="AJ23" s="8"/>
      <c r="AK23" s="20">
        <f>E23+G23+K23+M23+Q23+S23+Y23+AA23+AC23+U23+AI23+I23+O23+W23+AE23+AG23</f>
        <v>0</v>
      </c>
      <c r="AL23" s="21">
        <f>F23+H23+L23+N23+R23+T23+Z23+AB23+AD23+V23+AJ23+J23+P23+X23+AF23+AH23</f>
        <v>0</v>
      </c>
      <c r="AM23" s="22">
        <f>AK23-AL23</f>
        <v>0</v>
      </c>
    </row>
    <row r="24" spans="3:39">
      <c r="C24" s="94" t="s">
        <v>113</v>
      </c>
      <c r="D24" s="82" t="s">
        <v>320</v>
      </c>
      <c r="E24" s="7">
        <v>592</v>
      </c>
      <c r="F24" s="8"/>
      <c r="G24" s="7">
        <v>592</v>
      </c>
      <c r="H24" s="8"/>
      <c r="I24" s="18">
        <v>704</v>
      </c>
      <c r="J24" s="127"/>
      <c r="K24" s="7">
        <v>304</v>
      </c>
      <c r="L24" s="8"/>
      <c r="M24" s="7">
        <v>445.98</v>
      </c>
      <c r="N24" s="8"/>
      <c r="O24" s="18">
        <v>669.02</v>
      </c>
      <c r="P24" s="127"/>
      <c r="Q24" s="7">
        <v>1150</v>
      </c>
      <c r="R24" s="8"/>
      <c r="S24" s="7">
        <v>457.66</v>
      </c>
      <c r="T24" s="8"/>
      <c r="U24" s="7">
        <v>588.34</v>
      </c>
      <c r="V24" s="8"/>
      <c r="W24" s="18">
        <v>853</v>
      </c>
      <c r="X24" s="127"/>
      <c r="Y24" s="7">
        <v>0</v>
      </c>
      <c r="Z24" s="8"/>
      <c r="AA24" s="7">
        <v>0</v>
      </c>
      <c r="AB24" s="8"/>
      <c r="AC24" s="7">
        <v>0</v>
      </c>
      <c r="AD24" s="8"/>
      <c r="AE24" s="18">
        <v>0</v>
      </c>
      <c r="AF24" s="8"/>
      <c r="AG24" s="18">
        <v>0</v>
      </c>
      <c r="AH24" s="127"/>
      <c r="AI24" s="7">
        <v>46468.22</v>
      </c>
      <c r="AJ24" s="8"/>
      <c r="AK24" s="20">
        <f t="shared" ref="AK24:AK87" si="2">E24+G24+K24+M24+Q24+S24+Y24+AA24+AC24+U24+AI24+I24+O24+W24+AE24+AG24</f>
        <v>52824.219999999994</v>
      </c>
      <c r="AL24" s="21">
        <f t="shared" ref="AL24:AL87" si="3">F24+H24+L24+N24+R24+T24+Z24+AB24+AD24+V24+AJ24+J24+P24+X24+AF24+AH24</f>
        <v>0</v>
      </c>
      <c r="AM24" s="22">
        <f t="shared" ref="AM24:AM87" si="4">AK24-AL24</f>
        <v>52824.219999999994</v>
      </c>
    </row>
    <row r="25" spans="3:39">
      <c r="C25" s="94" t="s">
        <v>115</v>
      </c>
      <c r="D25" s="82" t="s">
        <v>321</v>
      </c>
      <c r="E25" s="7">
        <v>33351</v>
      </c>
      <c r="F25" s="8"/>
      <c r="G25" s="7">
        <v>33351</v>
      </c>
      <c r="H25" s="8"/>
      <c r="I25" s="18">
        <v>53189</v>
      </c>
      <c r="J25" s="127"/>
      <c r="K25" s="7">
        <v>17167</v>
      </c>
      <c r="L25" s="8"/>
      <c r="M25" s="7">
        <v>2653.98</v>
      </c>
      <c r="N25" s="8"/>
      <c r="O25" s="18">
        <v>3981.02</v>
      </c>
      <c r="P25" s="127"/>
      <c r="Q25" s="7">
        <v>19082</v>
      </c>
      <c r="R25" s="8"/>
      <c r="S25" s="7">
        <v>7490.42</v>
      </c>
      <c r="T25" s="8"/>
      <c r="U25" s="7">
        <v>9630.58</v>
      </c>
      <c r="V25" s="8"/>
      <c r="W25" s="18">
        <v>11625</v>
      </c>
      <c r="X25" s="127"/>
      <c r="Y25" s="7">
        <v>0</v>
      </c>
      <c r="Z25" s="8"/>
      <c r="AA25" s="7">
        <v>0</v>
      </c>
      <c r="AB25" s="8"/>
      <c r="AC25" s="7">
        <v>0</v>
      </c>
      <c r="AD25" s="8"/>
      <c r="AE25" s="18">
        <v>0</v>
      </c>
      <c r="AF25" s="8"/>
      <c r="AG25" s="18">
        <v>0</v>
      </c>
      <c r="AH25" s="127"/>
      <c r="AI25" s="7">
        <v>97123.18</v>
      </c>
      <c r="AJ25" s="8"/>
      <c r="AK25" s="20">
        <f t="shared" si="2"/>
        <v>288644.18</v>
      </c>
      <c r="AL25" s="21">
        <f t="shared" si="3"/>
        <v>0</v>
      </c>
      <c r="AM25" s="22">
        <f t="shared" si="4"/>
        <v>288644.18</v>
      </c>
    </row>
    <row r="26" spans="3:39">
      <c r="C26" s="94" t="s">
        <v>117</v>
      </c>
      <c r="D26" s="82" t="s">
        <v>322</v>
      </c>
      <c r="E26" s="7">
        <v>29609</v>
      </c>
      <c r="F26" s="8"/>
      <c r="G26" s="7">
        <v>29609</v>
      </c>
      <c r="H26" s="8"/>
      <c r="I26" s="18">
        <v>35391</v>
      </c>
      <c r="J26" s="127"/>
      <c r="K26" s="7">
        <v>14445</v>
      </c>
      <c r="L26" s="8"/>
      <c r="M26" s="7">
        <v>5490.42</v>
      </c>
      <c r="N26" s="8"/>
      <c r="O26" s="18">
        <v>8235.58</v>
      </c>
      <c r="P26" s="127"/>
      <c r="Q26" s="7">
        <v>69697</v>
      </c>
      <c r="R26" s="8"/>
      <c r="S26" s="7">
        <v>25074.91</v>
      </c>
      <c r="T26" s="8"/>
      <c r="U26" s="7">
        <v>32239.09</v>
      </c>
      <c r="V26" s="8"/>
      <c r="W26" s="18">
        <v>5476</v>
      </c>
      <c r="X26" s="127"/>
      <c r="Y26" s="7">
        <v>0</v>
      </c>
      <c r="Z26" s="8"/>
      <c r="AA26" s="7">
        <v>0</v>
      </c>
      <c r="AB26" s="8"/>
      <c r="AC26" s="7">
        <v>0</v>
      </c>
      <c r="AD26" s="8"/>
      <c r="AE26" s="18">
        <v>0</v>
      </c>
      <c r="AF26" s="8"/>
      <c r="AG26" s="18">
        <v>0</v>
      </c>
      <c r="AH26" s="127"/>
      <c r="AI26" s="7">
        <v>12745.8</v>
      </c>
      <c r="AJ26" s="8"/>
      <c r="AK26" s="20">
        <f t="shared" si="2"/>
        <v>268012.79999999999</v>
      </c>
      <c r="AL26" s="21">
        <f t="shared" si="3"/>
        <v>0</v>
      </c>
      <c r="AM26" s="22">
        <f t="shared" si="4"/>
        <v>268012.79999999999</v>
      </c>
    </row>
    <row r="27" spans="3:39">
      <c r="C27" s="94" t="s">
        <v>119</v>
      </c>
      <c r="D27" s="82" t="s">
        <v>323</v>
      </c>
      <c r="E27" s="7">
        <v>0</v>
      </c>
      <c r="F27" s="8"/>
      <c r="G27" s="7">
        <v>0</v>
      </c>
      <c r="H27" s="8"/>
      <c r="I27" s="18">
        <v>0</v>
      </c>
      <c r="J27" s="127"/>
      <c r="K27" s="7">
        <v>0</v>
      </c>
      <c r="L27" s="8"/>
      <c r="M27" s="7">
        <v>0</v>
      </c>
      <c r="N27" s="8"/>
      <c r="O27" s="18">
        <v>0</v>
      </c>
      <c r="P27" s="127"/>
      <c r="Q27" s="7">
        <v>0</v>
      </c>
      <c r="R27" s="8"/>
      <c r="S27" s="7">
        <v>0</v>
      </c>
      <c r="T27" s="8"/>
      <c r="U27" s="7">
        <v>0</v>
      </c>
      <c r="V27" s="8"/>
      <c r="W27" s="18">
        <v>0</v>
      </c>
      <c r="X27" s="127"/>
      <c r="Y27" s="7">
        <v>0</v>
      </c>
      <c r="Z27" s="8"/>
      <c r="AA27" s="7">
        <v>0</v>
      </c>
      <c r="AB27" s="8"/>
      <c r="AC27" s="7">
        <v>0</v>
      </c>
      <c r="AD27" s="8"/>
      <c r="AE27" s="18">
        <v>0</v>
      </c>
      <c r="AF27" s="8"/>
      <c r="AG27" s="18">
        <v>0</v>
      </c>
      <c r="AH27" s="127"/>
      <c r="AI27" s="7">
        <v>0</v>
      </c>
      <c r="AJ27" s="8"/>
      <c r="AK27" s="20">
        <f t="shared" si="2"/>
        <v>0</v>
      </c>
      <c r="AL27" s="21">
        <f t="shared" si="3"/>
        <v>0</v>
      </c>
      <c r="AM27" s="22">
        <f t="shared" si="4"/>
        <v>0</v>
      </c>
    </row>
    <row r="28" spans="3:39">
      <c r="C28" s="94" t="s">
        <v>123</v>
      </c>
      <c r="D28" s="82" t="s">
        <v>324</v>
      </c>
      <c r="E28" s="7">
        <v>485.69</v>
      </c>
      <c r="F28" s="8"/>
      <c r="G28" s="7">
        <v>485.69</v>
      </c>
      <c r="H28" s="8"/>
      <c r="I28" s="18">
        <v>594.72</v>
      </c>
      <c r="J28" s="127"/>
      <c r="K28" s="7">
        <v>242.65</v>
      </c>
      <c r="L28" s="8"/>
      <c r="M28" s="7">
        <v>92.22</v>
      </c>
      <c r="N28" s="8"/>
      <c r="O28" s="18">
        <v>138.38999999999999</v>
      </c>
      <c r="P28" s="127"/>
      <c r="Q28" s="7">
        <v>1157.81</v>
      </c>
      <c r="R28" s="8"/>
      <c r="S28" s="7">
        <v>306.44</v>
      </c>
      <c r="T28" s="8"/>
      <c r="U28" s="7">
        <v>394.04</v>
      </c>
      <c r="V28" s="8"/>
      <c r="W28" s="18">
        <v>92.01</v>
      </c>
      <c r="X28" s="127"/>
      <c r="Y28" s="7">
        <v>0</v>
      </c>
      <c r="Z28" s="8"/>
      <c r="AA28" s="7">
        <v>0</v>
      </c>
      <c r="AB28" s="8"/>
      <c r="AC28" s="7">
        <v>0</v>
      </c>
      <c r="AD28" s="8"/>
      <c r="AE28" s="18">
        <v>0</v>
      </c>
      <c r="AF28" s="8"/>
      <c r="AG28" s="18">
        <v>0</v>
      </c>
      <c r="AH28" s="127"/>
      <c r="AI28" s="7">
        <v>214.15</v>
      </c>
      <c r="AJ28" s="8"/>
      <c r="AK28" s="20">
        <f t="shared" si="2"/>
        <v>4203.8100000000004</v>
      </c>
      <c r="AL28" s="21">
        <f t="shared" si="3"/>
        <v>0</v>
      </c>
      <c r="AM28" s="22">
        <f t="shared" si="4"/>
        <v>4203.8100000000004</v>
      </c>
    </row>
    <row r="29" spans="3:39">
      <c r="C29" s="94" t="s">
        <v>125</v>
      </c>
      <c r="D29" s="82" t="s">
        <v>325</v>
      </c>
      <c r="E29" s="7">
        <v>2836.07</v>
      </c>
      <c r="F29" s="8"/>
      <c r="G29" s="7">
        <v>2836.07</v>
      </c>
      <c r="H29" s="8"/>
      <c r="I29" s="18">
        <v>3472.74</v>
      </c>
      <c r="J29" s="127"/>
      <c r="K29" s="7">
        <v>1416.89</v>
      </c>
      <c r="L29" s="8"/>
      <c r="M29" s="7">
        <v>538.62</v>
      </c>
      <c r="N29" s="8"/>
      <c r="O29" s="18">
        <v>807.97</v>
      </c>
      <c r="P29" s="127"/>
      <c r="Q29" s="7">
        <v>6760.72</v>
      </c>
      <c r="R29" s="8"/>
      <c r="S29" s="7">
        <v>1789.5</v>
      </c>
      <c r="T29" s="8"/>
      <c r="U29" s="7">
        <v>2300.9</v>
      </c>
      <c r="V29" s="8"/>
      <c r="W29" s="18">
        <v>537.26</v>
      </c>
      <c r="X29" s="127"/>
      <c r="Y29" s="7">
        <v>0</v>
      </c>
      <c r="Z29" s="8"/>
      <c r="AA29" s="7">
        <v>0</v>
      </c>
      <c r="AB29" s="8"/>
      <c r="AC29" s="7">
        <v>0</v>
      </c>
      <c r="AD29" s="8"/>
      <c r="AE29" s="18">
        <v>0</v>
      </c>
      <c r="AF29" s="8"/>
      <c r="AG29" s="18">
        <v>0</v>
      </c>
      <c r="AH29" s="127"/>
      <c r="AI29" s="7">
        <v>1250.3900000000001</v>
      </c>
      <c r="AJ29" s="8"/>
      <c r="AK29" s="20">
        <f t="shared" si="2"/>
        <v>24547.13</v>
      </c>
      <c r="AL29" s="21">
        <f t="shared" si="3"/>
        <v>0</v>
      </c>
      <c r="AM29" s="22">
        <f t="shared" si="4"/>
        <v>24547.13</v>
      </c>
    </row>
    <row r="30" spans="3:39">
      <c r="C30" s="94" t="s">
        <v>127</v>
      </c>
      <c r="D30" s="82" t="s">
        <v>326</v>
      </c>
      <c r="E30" s="7">
        <v>1483.08</v>
      </c>
      <c r="F30" s="8"/>
      <c r="G30" s="7">
        <v>1483.08</v>
      </c>
      <c r="H30" s="8"/>
      <c r="I30" s="18">
        <v>1816.02</v>
      </c>
      <c r="J30" s="127"/>
      <c r="K30" s="7">
        <v>740.94</v>
      </c>
      <c r="L30" s="8"/>
      <c r="M30" s="7">
        <v>281.7</v>
      </c>
      <c r="N30" s="8"/>
      <c r="O30" s="18">
        <v>422.48</v>
      </c>
      <c r="P30" s="127"/>
      <c r="Q30" s="7">
        <v>3535.43</v>
      </c>
      <c r="R30" s="8"/>
      <c r="S30" s="7">
        <v>935.83</v>
      </c>
      <c r="T30" s="8"/>
      <c r="U30" s="7">
        <v>1203.26</v>
      </c>
      <c r="V30" s="8"/>
      <c r="W30" s="18">
        <v>280.95</v>
      </c>
      <c r="X30" s="127"/>
      <c r="Y30" s="7">
        <v>0</v>
      </c>
      <c r="Z30" s="8"/>
      <c r="AA30" s="7">
        <v>0</v>
      </c>
      <c r="AB30" s="8"/>
      <c r="AC30" s="7">
        <v>0</v>
      </c>
      <c r="AD30" s="8"/>
      <c r="AE30" s="18">
        <v>0</v>
      </c>
      <c r="AF30" s="8"/>
      <c r="AG30" s="18">
        <v>0</v>
      </c>
      <c r="AH30" s="127"/>
      <c r="AI30" s="7">
        <v>653.88</v>
      </c>
      <c r="AJ30" s="8"/>
      <c r="AK30" s="20">
        <f t="shared" si="2"/>
        <v>12836.65</v>
      </c>
      <c r="AL30" s="21">
        <f t="shared" si="3"/>
        <v>0</v>
      </c>
      <c r="AM30" s="22">
        <f t="shared" si="4"/>
        <v>12836.65</v>
      </c>
    </row>
    <row r="31" spans="3:39">
      <c r="C31" s="94" t="s">
        <v>129</v>
      </c>
      <c r="D31" s="82" t="s">
        <v>327</v>
      </c>
      <c r="E31" s="7">
        <v>242.84</v>
      </c>
      <c r="F31" s="8"/>
      <c r="G31" s="7">
        <v>242.84</v>
      </c>
      <c r="H31" s="8"/>
      <c r="I31" s="18">
        <v>297.36</v>
      </c>
      <c r="J31" s="127"/>
      <c r="K31" s="7">
        <v>121.32</v>
      </c>
      <c r="L31" s="8"/>
      <c r="M31" s="7">
        <v>46.14</v>
      </c>
      <c r="N31" s="8"/>
      <c r="O31" s="18">
        <v>69.16</v>
      </c>
      <c r="P31" s="127"/>
      <c r="Q31" s="7">
        <v>578.9</v>
      </c>
      <c r="R31" s="8"/>
      <c r="S31" s="7">
        <v>153.22999999999999</v>
      </c>
      <c r="T31" s="8"/>
      <c r="U31" s="7">
        <v>197.02</v>
      </c>
      <c r="V31" s="8"/>
      <c r="W31" s="18">
        <v>46</v>
      </c>
      <c r="X31" s="127"/>
      <c r="Y31" s="7">
        <v>0</v>
      </c>
      <c r="Z31" s="8"/>
      <c r="AA31" s="7">
        <v>0</v>
      </c>
      <c r="AB31" s="8"/>
      <c r="AC31" s="7">
        <v>0</v>
      </c>
      <c r="AD31" s="8"/>
      <c r="AE31" s="18">
        <v>0</v>
      </c>
      <c r="AF31" s="8"/>
      <c r="AG31" s="18">
        <v>0</v>
      </c>
      <c r="AH31" s="127"/>
      <c r="AI31" s="7">
        <v>107.04</v>
      </c>
      <c r="AJ31" s="8"/>
      <c r="AK31" s="20">
        <f t="shared" si="2"/>
        <v>2101.85</v>
      </c>
      <c r="AL31" s="21">
        <f t="shared" si="3"/>
        <v>0</v>
      </c>
      <c r="AM31" s="22">
        <f t="shared" si="4"/>
        <v>2101.85</v>
      </c>
    </row>
    <row r="32" spans="3:39">
      <c r="C32" s="94" t="s">
        <v>131</v>
      </c>
      <c r="D32" s="82" t="s">
        <v>328</v>
      </c>
      <c r="E32" s="7">
        <v>78.06</v>
      </c>
      <c r="F32" s="8"/>
      <c r="G32" s="7">
        <v>78.06</v>
      </c>
      <c r="H32" s="8"/>
      <c r="I32" s="18">
        <v>95.58</v>
      </c>
      <c r="J32" s="127"/>
      <c r="K32" s="7">
        <v>39</v>
      </c>
      <c r="L32" s="8"/>
      <c r="M32" s="7">
        <v>14.82</v>
      </c>
      <c r="N32" s="8"/>
      <c r="O32" s="18">
        <v>22.24</v>
      </c>
      <c r="P32" s="127"/>
      <c r="Q32" s="7">
        <v>186.07</v>
      </c>
      <c r="R32" s="8"/>
      <c r="S32" s="7">
        <v>49.21</v>
      </c>
      <c r="T32" s="8"/>
      <c r="U32" s="7">
        <v>63.38</v>
      </c>
      <c r="V32" s="8"/>
      <c r="W32" s="18">
        <v>14.79</v>
      </c>
      <c r="X32" s="127"/>
      <c r="Y32" s="7">
        <v>0</v>
      </c>
      <c r="Z32" s="8"/>
      <c r="AA32" s="7">
        <v>0</v>
      </c>
      <c r="AB32" s="8"/>
      <c r="AC32" s="7">
        <v>0</v>
      </c>
      <c r="AD32" s="8"/>
      <c r="AE32" s="18">
        <v>0</v>
      </c>
      <c r="AF32" s="8"/>
      <c r="AG32" s="18">
        <v>0</v>
      </c>
      <c r="AH32" s="127"/>
      <c r="AI32" s="7">
        <v>34.44</v>
      </c>
      <c r="AJ32" s="8"/>
      <c r="AK32" s="20">
        <f t="shared" si="2"/>
        <v>675.65</v>
      </c>
      <c r="AL32" s="21">
        <f t="shared" si="3"/>
        <v>0</v>
      </c>
      <c r="AM32" s="22">
        <f t="shared" si="4"/>
        <v>675.65</v>
      </c>
    </row>
    <row r="33" spans="3:39">
      <c r="C33" s="94" t="s">
        <v>133</v>
      </c>
      <c r="D33" s="82" t="s">
        <v>329</v>
      </c>
      <c r="E33" s="7">
        <v>1812.66</v>
      </c>
      <c r="F33" s="8"/>
      <c r="G33" s="7">
        <v>1812.66</v>
      </c>
      <c r="H33" s="8"/>
      <c r="I33" s="18">
        <v>2219.58</v>
      </c>
      <c r="J33" s="127"/>
      <c r="K33" s="7">
        <v>905.6</v>
      </c>
      <c r="L33" s="8"/>
      <c r="M33" s="7">
        <v>344.28</v>
      </c>
      <c r="N33" s="8"/>
      <c r="O33" s="18">
        <v>516.38</v>
      </c>
      <c r="P33" s="127"/>
      <c r="Q33" s="7">
        <v>4321.07</v>
      </c>
      <c r="R33" s="8"/>
      <c r="S33" s="7">
        <v>1143.8</v>
      </c>
      <c r="T33" s="8"/>
      <c r="U33" s="7">
        <v>1470.59</v>
      </c>
      <c r="V33" s="8"/>
      <c r="W33" s="18">
        <v>343.39</v>
      </c>
      <c r="X33" s="127"/>
      <c r="Y33" s="7">
        <v>0</v>
      </c>
      <c r="Z33" s="8"/>
      <c r="AA33" s="7">
        <v>0</v>
      </c>
      <c r="AB33" s="8"/>
      <c r="AC33" s="7">
        <v>0</v>
      </c>
      <c r="AD33" s="8"/>
      <c r="AE33" s="18">
        <v>0</v>
      </c>
      <c r="AF33" s="8"/>
      <c r="AG33" s="18">
        <v>0</v>
      </c>
      <c r="AH33" s="127"/>
      <c r="AI33" s="7">
        <v>799.16</v>
      </c>
      <c r="AJ33" s="8"/>
      <c r="AK33" s="20">
        <f t="shared" si="2"/>
        <v>15689.169999999998</v>
      </c>
      <c r="AL33" s="21">
        <f t="shared" si="3"/>
        <v>0</v>
      </c>
      <c r="AM33" s="22">
        <f t="shared" si="4"/>
        <v>15689.169999999998</v>
      </c>
    </row>
    <row r="34" spans="3:39">
      <c r="C34" s="94" t="s">
        <v>135</v>
      </c>
      <c r="D34" s="82" t="s">
        <v>330</v>
      </c>
      <c r="E34" s="7">
        <v>0</v>
      </c>
      <c r="F34" s="8"/>
      <c r="G34" s="7">
        <v>0</v>
      </c>
      <c r="H34" s="8"/>
      <c r="I34" s="18">
        <v>0</v>
      </c>
      <c r="J34" s="127"/>
      <c r="K34" s="7">
        <v>0</v>
      </c>
      <c r="L34" s="8"/>
      <c r="M34" s="7">
        <v>0</v>
      </c>
      <c r="N34" s="8"/>
      <c r="O34" s="18">
        <v>0</v>
      </c>
      <c r="P34" s="127"/>
      <c r="Q34" s="7">
        <v>0</v>
      </c>
      <c r="R34" s="8"/>
      <c r="S34" s="7">
        <v>0</v>
      </c>
      <c r="T34" s="8"/>
      <c r="U34" s="7">
        <v>0</v>
      </c>
      <c r="V34" s="8"/>
      <c r="W34" s="18">
        <v>0</v>
      </c>
      <c r="X34" s="127"/>
      <c r="Y34" s="7">
        <v>0</v>
      </c>
      <c r="Z34" s="8"/>
      <c r="AA34" s="7">
        <v>0</v>
      </c>
      <c r="AB34" s="8"/>
      <c r="AC34" s="7">
        <v>0</v>
      </c>
      <c r="AD34" s="8"/>
      <c r="AE34" s="18">
        <v>0</v>
      </c>
      <c r="AF34" s="8"/>
      <c r="AG34" s="18">
        <v>0</v>
      </c>
      <c r="AH34" s="127"/>
      <c r="AI34" s="7">
        <v>0</v>
      </c>
      <c r="AJ34" s="8"/>
      <c r="AK34" s="20">
        <f t="shared" si="2"/>
        <v>0</v>
      </c>
      <c r="AL34" s="21">
        <f t="shared" si="3"/>
        <v>0</v>
      </c>
      <c r="AM34" s="22">
        <f t="shared" si="4"/>
        <v>0</v>
      </c>
    </row>
    <row r="35" spans="3:39">
      <c r="C35" s="94" t="s">
        <v>137</v>
      </c>
      <c r="D35" s="82" t="s">
        <v>331</v>
      </c>
      <c r="E35" s="7">
        <v>1734.6</v>
      </c>
      <c r="F35" s="8"/>
      <c r="G35" s="7">
        <v>1734.6</v>
      </c>
      <c r="H35" s="8"/>
      <c r="I35" s="18">
        <v>2124</v>
      </c>
      <c r="J35" s="127"/>
      <c r="K35" s="7">
        <v>866.6</v>
      </c>
      <c r="L35" s="8"/>
      <c r="M35" s="7">
        <v>329.46</v>
      </c>
      <c r="N35" s="8"/>
      <c r="O35" s="18">
        <v>494.14</v>
      </c>
      <c r="P35" s="127"/>
      <c r="Q35" s="7">
        <v>4135</v>
      </c>
      <c r="R35" s="8"/>
      <c r="S35" s="7">
        <v>1094.52</v>
      </c>
      <c r="T35" s="8"/>
      <c r="U35" s="7">
        <v>1407.28</v>
      </c>
      <c r="V35" s="8"/>
      <c r="W35" s="18">
        <v>328.6</v>
      </c>
      <c r="X35" s="127"/>
      <c r="Y35" s="7">
        <v>0</v>
      </c>
      <c r="Z35" s="8"/>
      <c r="AA35" s="7">
        <v>0</v>
      </c>
      <c r="AB35" s="8"/>
      <c r="AC35" s="7">
        <v>0</v>
      </c>
      <c r="AD35" s="8"/>
      <c r="AE35" s="18">
        <v>0</v>
      </c>
      <c r="AF35" s="8"/>
      <c r="AG35" s="18">
        <v>0</v>
      </c>
      <c r="AH35" s="127"/>
      <c r="AI35" s="7">
        <v>764.78</v>
      </c>
      <c r="AJ35" s="8"/>
      <c r="AK35" s="20">
        <f t="shared" si="2"/>
        <v>15013.580000000002</v>
      </c>
      <c r="AL35" s="21">
        <f t="shared" si="3"/>
        <v>0</v>
      </c>
      <c r="AM35" s="22">
        <f t="shared" si="4"/>
        <v>15013.580000000002</v>
      </c>
    </row>
    <row r="36" spans="3:39">
      <c r="C36" s="94" t="s">
        <v>139</v>
      </c>
      <c r="D36" s="82" t="s">
        <v>332</v>
      </c>
      <c r="E36" s="7">
        <v>0</v>
      </c>
      <c r="F36" s="8"/>
      <c r="G36" s="7">
        <v>0</v>
      </c>
      <c r="H36" s="8"/>
      <c r="I36" s="18">
        <v>0</v>
      </c>
      <c r="J36" s="127"/>
      <c r="K36" s="7">
        <v>0</v>
      </c>
      <c r="L36" s="8"/>
      <c r="M36" s="7">
        <v>0</v>
      </c>
      <c r="N36" s="8"/>
      <c r="O36" s="18">
        <v>0</v>
      </c>
      <c r="P36" s="127"/>
      <c r="Q36" s="7">
        <v>0</v>
      </c>
      <c r="R36" s="8"/>
      <c r="S36" s="7">
        <v>0</v>
      </c>
      <c r="T36" s="8"/>
      <c r="U36" s="7">
        <v>0</v>
      </c>
      <c r="V36" s="8"/>
      <c r="W36" s="18">
        <v>0</v>
      </c>
      <c r="X36" s="127"/>
      <c r="Y36" s="7">
        <v>0</v>
      </c>
      <c r="Z36" s="8"/>
      <c r="AA36" s="7">
        <v>0</v>
      </c>
      <c r="AB36" s="8"/>
      <c r="AC36" s="7">
        <v>0</v>
      </c>
      <c r="AD36" s="8"/>
      <c r="AE36" s="18">
        <v>0</v>
      </c>
      <c r="AF36" s="8"/>
      <c r="AG36" s="18">
        <v>0</v>
      </c>
      <c r="AH36" s="127"/>
      <c r="AI36" s="7">
        <v>0</v>
      </c>
      <c r="AJ36" s="8"/>
      <c r="AK36" s="20">
        <f t="shared" si="2"/>
        <v>0</v>
      </c>
      <c r="AL36" s="21">
        <f t="shared" si="3"/>
        <v>0</v>
      </c>
      <c r="AM36" s="22">
        <f t="shared" si="4"/>
        <v>0</v>
      </c>
    </row>
    <row r="37" spans="3:39">
      <c r="C37" s="94" t="s">
        <v>141</v>
      </c>
      <c r="D37" s="82" t="s">
        <v>333</v>
      </c>
      <c r="E37" s="7">
        <v>0</v>
      </c>
      <c r="F37" s="8"/>
      <c r="G37" s="7">
        <v>0</v>
      </c>
      <c r="H37" s="8"/>
      <c r="I37" s="18">
        <v>0</v>
      </c>
      <c r="J37" s="127"/>
      <c r="K37" s="7">
        <v>0</v>
      </c>
      <c r="L37" s="8"/>
      <c r="M37" s="7">
        <v>0</v>
      </c>
      <c r="N37" s="8"/>
      <c r="O37" s="18">
        <v>0</v>
      </c>
      <c r="P37" s="127"/>
      <c r="Q37" s="7">
        <v>5983</v>
      </c>
      <c r="R37" s="8"/>
      <c r="S37" s="7">
        <v>0</v>
      </c>
      <c r="T37" s="8"/>
      <c r="U37" s="7">
        <v>0</v>
      </c>
      <c r="V37" s="8"/>
      <c r="W37" s="18">
        <v>0</v>
      </c>
      <c r="X37" s="127"/>
      <c r="Y37" s="7">
        <v>0</v>
      </c>
      <c r="Z37" s="8"/>
      <c r="AA37" s="7">
        <v>0</v>
      </c>
      <c r="AB37" s="8"/>
      <c r="AC37" s="7">
        <v>0</v>
      </c>
      <c r="AD37" s="8"/>
      <c r="AE37" s="18">
        <v>0</v>
      </c>
      <c r="AF37" s="8"/>
      <c r="AG37" s="18">
        <v>0</v>
      </c>
      <c r="AH37" s="127"/>
      <c r="AI37" s="7">
        <v>0</v>
      </c>
      <c r="AJ37" s="8"/>
      <c r="AK37" s="20">
        <f t="shared" si="2"/>
        <v>5983</v>
      </c>
      <c r="AL37" s="21">
        <f t="shared" si="3"/>
        <v>0</v>
      </c>
      <c r="AM37" s="22">
        <f t="shared" si="4"/>
        <v>5983</v>
      </c>
    </row>
    <row r="38" spans="3:39">
      <c r="C38" s="94" t="s">
        <v>143</v>
      </c>
      <c r="D38" s="82" t="s">
        <v>334</v>
      </c>
      <c r="E38" s="7">
        <v>0</v>
      </c>
      <c r="F38" s="8"/>
      <c r="G38" s="7">
        <v>0</v>
      </c>
      <c r="H38" s="8"/>
      <c r="I38" s="18">
        <v>0</v>
      </c>
      <c r="J38" s="127"/>
      <c r="K38" s="7">
        <v>0</v>
      </c>
      <c r="L38" s="8"/>
      <c r="M38" s="7">
        <v>0</v>
      </c>
      <c r="N38" s="8"/>
      <c r="O38" s="18">
        <v>0</v>
      </c>
      <c r="P38" s="127"/>
      <c r="Q38" s="7">
        <v>50</v>
      </c>
      <c r="R38" s="8"/>
      <c r="S38" s="7">
        <v>0</v>
      </c>
      <c r="T38" s="8"/>
      <c r="U38" s="7">
        <v>0</v>
      </c>
      <c r="V38" s="8"/>
      <c r="W38" s="18">
        <v>0</v>
      </c>
      <c r="X38" s="127"/>
      <c r="Y38" s="7">
        <v>0</v>
      </c>
      <c r="Z38" s="8"/>
      <c r="AA38" s="7">
        <v>0</v>
      </c>
      <c r="AB38" s="8"/>
      <c r="AC38" s="7">
        <v>0</v>
      </c>
      <c r="AD38" s="8"/>
      <c r="AE38" s="18">
        <v>0</v>
      </c>
      <c r="AF38" s="8"/>
      <c r="AG38" s="18">
        <v>0</v>
      </c>
      <c r="AH38" s="127"/>
      <c r="AI38" s="7">
        <v>0</v>
      </c>
      <c r="AJ38" s="8"/>
      <c r="AK38" s="20">
        <f t="shared" si="2"/>
        <v>50</v>
      </c>
      <c r="AL38" s="21">
        <f t="shared" si="3"/>
        <v>0</v>
      </c>
      <c r="AM38" s="22">
        <f t="shared" si="4"/>
        <v>50</v>
      </c>
    </row>
    <row r="39" spans="3:39">
      <c r="C39" s="94" t="s">
        <v>145</v>
      </c>
      <c r="D39" s="82" t="s">
        <v>335</v>
      </c>
      <c r="E39" s="7">
        <v>296</v>
      </c>
      <c r="F39" s="8"/>
      <c r="G39" s="7">
        <v>296</v>
      </c>
      <c r="H39" s="8"/>
      <c r="I39" s="18">
        <v>352</v>
      </c>
      <c r="J39" s="127"/>
      <c r="K39" s="7">
        <v>152</v>
      </c>
      <c r="L39" s="8"/>
      <c r="M39" s="7">
        <v>538.38</v>
      </c>
      <c r="N39" s="8"/>
      <c r="O39" s="18">
        <v>807.62</v>
      </c>
      <c r="P39" s="127"/>
      <c r="Q39" s="7">
        <v>2390</v>
      </c>
      <c r="R39" s="8"/>
      <c r="S39" s="7">
        <v>553.41999999999996</v>
      </c>
      <c r="T39" s="8"/>
      <c r="U39" s="7">
        <v>711.58</v>
      </c>
      <c r="V39" s="8"/>
      <c r="W39" s="18">
        <v>0</v>
      </c>
      <c r="X39" s="127"/>
      <c r="Y39" s="7">
        <v>0</v>
      </c>
      <c r="Z39" s="8"/>
      <c r="AA39" s="7">
        <v>0</v>
      </c>
      <c r="AB39" s="8"/>
      <c r="AC39" s="7">
        <v>0</v>
      </c>
      <c r="AD39" s="8"/>
      <c r="AE39" s="18">
        <v>0</v>
      </c>
      <c r="AF39" s="8"/>
      <c r="AG39" s="18">
        <v>0</v>
      </c>
      <c r="AH39" s="127"/>
      <c r="AI39" s="7">
        <v>1800</v>
      </c>
      <c r="AJ39" s="8"/>
      <c r="AK39" s="20">
        <f t="shared" si="2"/>
        <v>7897</v>
      </c>
      <c r="AL39" s="21">
        <f t="shared" si="3"/>
        <v>0</v>
      </c>
      <c r="AM39" s="22">
        <f t="shared" si="4"/>
        <v>7897</v>
      </c>
    </row>
    <row r="40" spans="3:39">
      <c r="C40" s="94" t="s">
        <v>147</v>
      </c>
      <c r="D40" s="82" t="s">
        <v>336</v>
      </c>
      <c r="E40" s="7">
        <v>0</v>
      </c>
      <c r="F40" s="8"/>
      <c r="G40" s="7">
        <v>0</v>
      </c>
      <c r="H40" s="8"/>
      <c r="I40" s="18">
        <v>0</v>
      </c>
      <c r="J40" s="127"/>
      <c r="K40" s="7">
        <v>0</v>
      </c>
      <c r="L40" s="8"/>
      <c r="M40" s="7">
        <v>0</v>
      </c>
      <c r="N40" s="8"/>
      <c r="O40" s="18">
        <v>0</v>
      </c>
      <c r="P40" s="127"/>
      <c r="Q40" s="7">
        <v>0</v>
      </c>
      <c r="R40" s="8"/>
      <c r="S40" s="7">
        <v>0</v>
      </c>
      <c r="T40" s="8"/>
      <c r="U40" s="7">
        <v>0</v>
      </c>
      <c r="V40" s="8"/>
      <c r="W40" s="18">
        <v>0</v>
      </c>
      <c r="X40" s="127"/>
      <c r="Y40" s="7">
        <v>0</v>
      </c>
      <c r="Z40" s="8"/>
      <c r="AA40" s="7">
        <v>0</v>
      </c>
      <c r="AB40" s="8"/>
      <c r="AC40" s="7">
        <v>0</v>
      </c>
      <c r="AD40" s="8"/>
      <c r="AE40" s="18">
        <v>0</v>
      </c>
      <c r="AF40" s="8"/>
      <c r="AG40" s="18">
        <v>0</v>
      </c>
      <c r="AH40" s="127"/>
      <c r="AI40" s="7">
        <v>0</v>
      </c>
      <c r="AJ40" s="8"/>
      <c r="AK40" s="20">
        <f t="shared" si="2"/>
        <v>0</v>
      </c>
      <c r="AL40" s="21">
        <f t="shared" si="3"/>
        <v>0</v>
      </c>
      <c r="AM40" s="22">
        <f t="shared" si="4"/>
        <v>0</v>
      </c>
    </row>
    <row r="41" spans="3:39">
      <c r="C41" s="94" t="s">
        <v>149</v>
      </c>
      <c r="D41" s="82" t="s">
        <v>337</v>
      </c>
      <c r="E41" s="7">
        <v>0</v>
      </c>
      <c r="F41" s="8"/>
      <c r="G41" s="7">
        <v>0</v>
      </c>
      <c r="H41" s="8"/>
      <c r="I41" s="18">
        <v>0</v>
      </c>
      <c r="J41" s="127"/>
      <c r="K41" s="7">
        <v>0</v>
      </c>
      <c r="L41" s="8"/>
      <c r="M41" s="7">
        <v>0</v>
      </c>
      <c r="N41" s="8"/>
      <c r="O41" s="18">
        <v>0</v>
      </c>
      <c r="P41" s="127"/>
      <c r="Q41" s="7">
        <v>0</v>
      </c>
      <c r="R41" s="8"/>
      <c r="S41" s="7">
        <v>0</v>
      </c>
      <c r="T41" s="8"/>
      <c r="U41" s="7">
        <v>0</v>
      </c>
      <c r="V41" s="8"/>
      <c r="W41" s="18">
        <v>0</v>
      </c>
      <c r="X41" s="127"/>
      <c r="Y41" s="7">
        <v>0</v>
      </c>
      <c r="Z41" s="8"/>
      <c r="AA41" s="7">
        <v>0</v>
      </c>
      <c r="AB41" s="8"/>
      <c r="AC41" s="7">
        <v>0</v>
      </c>
      <c r="AD41" s="8"/>
      <c r="AE41" s="18">
        <v>0</v>
      </c>
      <c r="AF41" s="8"/>
      <c r="AG41" s="18">
        <v>0</v>
      </c>
      <c r="AH41" s="127"/>
      <c r="AI41" s="7">
        <v>0</v>
      </c>
      <c r="AJ41" s="8"/>
      <c r="AK41" s="20">
        <f t="shared" si="2"/>
        <v>0</v>
      </c>
      <c r="AL41" s="21">
        <f t="shared" si="3"/>
        <v>0</v>
      </c>
      <c r="AM41" s="22">
        <f t="shared" si="4"/>
        <v>0</v>
      </c>
    </row>
    <row r="42" spans="3:39">
      <c r="C42" s="94" t="s">
        <v>151</v>
      </c>
      <c r="D42" s="82" t="s">
        <v>338</v>
      </c>
      <c r="E42" s="7">
        <v>0</v>
      </c>
      <c r="F42" s="8"/>
      <c r="G42" s="7">
        <v>0</v>
      </c>
      <c r="H42" s="8"/>
      <c r="I42" s="18">
        <v>0</v>
      </c>
      <c r="J42" s="127"/>
      <c r="K42" s="7">
        <v>0</v>
      </c>
      <c r="L42" s="8"/>
      <c r="M42" s="7">
        <v>16.8</v>
      </c>
      <c r="N42" s="8"/>
      <c r="O42" s="18">
        <v>25.2</v>
      </c>
      <c r="P42" s="127"/>
      <c r="Q42" s="7">
        <v>44</v>
      </c>
      <c r="R42" s="8"/>
      <c r="S42" s="7">
        <v>0</v>
      </c>
      <c r="T42" s="8"/>
      <c r="U42" s="7">
        <v>0</v>
      </c>
      <c r="V42" s="8"/>
      <c r="W42" s="18">
        <v>0</v>
      </c>
      <c r="X42" s="127"/>
      <c r="Y42" s="7">
        <v>0</v>
      </c>
      <c r="Z42" s="8"/>
      <c r="AA42" s="7">
        <v>0</v>
      </c>
      <c r="AB42" s="8"/>
      <c r="AC42" s="7">
        <v>0</v>
      </c>
      <c r="AD42" s="8"/>
      <c r="AE42" s="18">
        <v>0</v>
      </c>
      <c r="AF42" s="8"/>
      <c r="AG42" s="18">
        <v>0</v>
      </c>
      <c r="AH42" s="127"/>
      <c r="AI42" s="7">
        <v>0</v>
      </c>
      <c r="AJ42" s="8"/>
      <c r="AK42" s="20">
        <f t="shared" si="2"/>
        <v>86</v>
      </c>
      <c r="AL42" s="21">
        <f t="shared" si="3"/>
        <v>0</v>
      </c>
      <c r="AM42" s="22">
        <f t="shared" si="4"/>
        <v>86</v>
      </c>
    </row>
    <row r="43" spans="3:39">
      <c r="C43" s="94" t="s">
        <v>153</v>
      </c>
      <c r="D43" s="82" t="s">
        <v>339</v>
      </c>
      <c r="E43" s="7">
        <v>0</v>
      </c>
      <c r="F43" s="8"/>
      <c r="G43" s="7">
        <v>0</v>
      </c>
      <c r="H43" s="8"/>
      <c r="I43" s="18">
        <v>0</v>
      </c>
      <c r="J43" s="127"/>
      <c r="K43" s="7">
        <v>0</v>
      </c>
      <c r="L43" s="8"/>
      <c r="M43" s="7">
        <v>0</v>
      </c>
      <c r="N43" s="8"/>
      <c r="O43" s="18">
        <v>0</v>
      </c>
      <c r="P43" s="127"/>
      <c r="Q43" s="7">
        <v>0</v>
      </c>
      <c r="R43" s="8"/>
      <c r="S43" s="7">
        <v>0</v>
      </c>
      <c r="T43" s="8"/>
      <c r="U43" s="7">
        <v>0</v>
      </c>
      <c r="V43" s="8"/>
      <c r="W43" s="18">
        <v>0</v>
      </c>
      <c r="X43" s="127"/>
      <c r="Y43" s="7">
        <v>0</v>
      </c>
      <c r="Z43" s="8"/>
      <c r="AA43" s="7">
        <v>0</v>
      </c>
      <c r="AB43" s="8"/>
      <c r="AC43" s="7">
        <v>0</v>
      </c>
      <c r="AD43" s="8"/>
      <c r="AE43" s="18">
        <v>0</v>
      </c>
      <c r="AF43" s="8"/>
      <c r="AG43" s="18">
        <v>0</v>
      </c>
      <c r="AH43" s="127"/>
      <c r="AI43" s="7">
        <v>0</v>
      </c>
      <c r="AJ43" s="8"/>
      <c r="AK43" s="20">
        <f t="shared" si="2"/>
        <v>0</v>
      </c>
      <c r="AL43" s="21">
        <f t="shared" si="3"/>
        <v>0</v>
      </c>
      <c r="AM43" s="22">
        <f t="shared" si="4"/>
        <v>0</v>
      </c>
    </row>
    <row r="44" spans="3:39">
      <c r="C44" s="94" t="s">
        <v>155</v>
      </c>
      <c r="D44" s="82" t="s">
        <v>340</v>
      </c>
      <c r="E44" s="7">
        <v>0</v>
      </c>
      <c r="F44" s="8"/>
      <c r="G44" s="7">
        <v>0</v>
      </c>
      <c r="H44" s="8"/>
      <c r="I44" s="18">
        <v>0</v>
      </c>
      <c r="J44" s="127"/>
      <c r="K44" s="7">
        <v>0</v>
      </c>
      <c r="L44" s="8"/>
      <c r="M44" s="7">
        <v>9855.6</v>
      </c>
      <c r="N44" s="8"/>
      <c r="O44" s="18">
        <v>14783.4</v>
      </c>
      <c r="P44" s="127"/>
      <c r="Q44" s="7">
        <v>61169</v>
      </c>
      <c r="R44" s="8"/>
      <c r="S44" s="7">
        <v>26335.96</v>
      </c>
      <c r="T44" s="8"/>
      <c r="U44" s="7">
        <v>33860.54</v>
      </c>
      <c r="V44" s="8"/>
      <c r="W44" s="18">
        <v>0</v>
      </c>
      <c r="X44" s="127"/>
      <c r="Y44" s="7">
        <v>0</v>
      </c>
      <c r="Z44" s="8"/>
      <c r="AA44" s="7">
        <v>0</v>
      </c>
      <c r="AB44" s="8"/>
      <c r="AC44" s="7">
        <v>0</v>
      </c>
      <c r="AD44" s="8"/>
      <c r="AE44" s="18">
        <v>0</v>
      </c>
      <c r="AF44" s="8"/>
      <c r="AG44" s="18">
        <v>0</v>
      </c>
      <c r="AH44" s="127"/>
      <c r="AI44" s="7">
        <v>0</v>
      </c>
      <c r="AJ44" s="8"/>
      <c r="AK44" s="20">
        <f t="shared" si="2"/>
        <v>146004.5</v>
      </c>
      <c r="AL44" s="21">
        <f t="shared" si="3"/>
        <v>0</v>
      </c>
      <c r="AM44" s="22">
        <f t="shared" si="4"/>
        <v>146004.5</v>
      </c>
    </row>
    <row r="45" spans="3:39">
      <c r="C45" s="94" t="s">
        <v>157</v>
      </c>
      <c r="D45" s="82" t="s">
        <v>341</v>
      </c>
      <c r="E45" s="7">
        <v>0</v>
      </c>
      <c r="F45" s="8"/>
      <c r="G45" s="7">
        <v>0</v>
      </c>
      <c r="H45" s="8"/>
      <c r="I45" s="18">
        <v>0</v>
      </c>
      <c r="J45" s="127"/>
      <c r="K45" s="7">
        <v>0</v>
      </c>
      <c r="L45" s="8"/>
      <c r="M45" s="7">
        <v>0</v>
      </c>
      <c r="N45" s="8"/>
      <c r="O45" s="18">
        <v>0</v>
      </c>
      <c r="P45" s="127"/>
      <c r="Q45" s="7">
        <v>0</v>
      </c>
      <c r="R45" s="8"/>
      <c r="S45" s="7">
        <v>0</v>
      </c>
      <c r="T45" s="8"/>
      <c r="U45" s="7">
        <v>0</v>
      </c>
      <c r="V45" s="8"/>
      <c r="W45" s="18">
        <v>0</v>
      </c>
      <c r="X45" s="127"/>
      <c r="Y45" s="7">
        <v>0</v>
      </c>
      <c r="Z45" s="8"/>
      <c r="AA45" s="7">
        <v>0</v>
      </c>
      <c r="AB45" s="8"/>
      <c r="AC45" s="7">
        <v>0</v>
      </c>
      <c r="AD45" s="8"/>
      <c r="AE45" s="18">
        <v>0</v>
      </c>
      <c r="AF45" s="8"/>
      <c r="AG45" s="18">
        <v>0</v>
      </c>
      <c r="AH45" s="127"/>
      <c r="AI45" s="7">
        <v>0</v>
      </c>
      <c r="AJ45" s="8"/>
      <c r="AK45" s="20">
        <f t="shared" si="2"/>
        <v>0</v>
      </c>
      <c r="AL45" s="21">
        <f t="shared" si="3"/>
        <v>0</v>
      </c>
      <c r="AM45" s="22">
        <f t="shared" si="4"/>
        <v>0</v>
      </c>
    </row>
    <row r="46" spans="3:39">
      <c r="C46" s="94" t="s">
        <v>161</v>
      </c>
      <c r="D46" s="82" t="s">
        <v>342</v>
      </c>
      <c r="E46" s="7">
        <v>0</v>
      </c>
      <c r="F46" s="8"/>
      <c r="G46" s="7">
        <v>0</v>
      </c>
      <c r="H46" s="8"/>
      <c r="I46" s="18">
        <v>0</v>
      </c>
      <c r="J46" s="127"/>
      <c r="K46" s="7">
        <v>0</v>
      </c>
      <c r="L46" s="8"/>
      <c r="M46" s="7">
        <v>0</v>
      </c>
      <c r="N46" s="8"/>
      <c r="O46" s="18">
        <v>0</v>
      </c>
      <c r="P46" s="127"/>
      <c r="Q46" s="7">
        <v>0</v>
      </c>
      <c r="R46" s="8"/>
      <c r="S46" s="7">
        <v>0</v>
      </c>
      <c r="T46" s="8"/>
      <c r="U46" s="7">
        <v>0</v>
      </c>
      <c r="V46" s="8"/>
      <c r="W46" s="18">
        <v>0</v>
      </c>
      <c r="X46" s="127"/>
      <c r="Y46" s="7">
        <v>0</v>
      </c>
      <c r="Z46" s="8"/>
      <c r="AA46" s="7">
        <v>0</v>
      </c>
      <c r="AB46" s="8"/>
      <c r="AC46" s="7">
        <v>0</v>
      </c>
      <c r="AD46" s="8"/>
      <c r="AE46" s="18">
        <v>0</v>
      </c>
      <c r="AF46" s="8"/>
      <c r="AG46" s="18">
        <v>0</v>
      </c>
      <c r="AH46" s="127"/>
      <c r="AI46" s="7">
        <v>0</v>
      </c>
      <c r="AJ46" s="8"/>
      <c r="AK46" s="20">
        <f t="shared" si="2"/>
        <v>0</v>
      </c>
      <c r="AL46" s="21">
        <f t="shared" si="3"/>
        <v>0</v>
      </c>
      <c r="AM46" s="22">
        <f t="shared" si="4"/>
        <v>0</v>
      </c>
    </row>
    <row r="47" spans="3:39">
      <c r="C47" s="94" t="s">
        <v>163</v>
      </c>
      <c r="D47" s="82" t="s">
        <v>343</v>
      </c>
      <c r="E47" s="7">
        <v>0</v>
      </c>
      <c r="F47" s="8"/>
      <c r="G47" s="7">
        <v>0</v>
      </c>
      <c r="H47" s="8"/>
      <c r="I47" s="18">
        <v>0</v>
      </c>
      <c r="J47" s="127"/>
      <c r="K47" s="7">
        <v>0</v>
      </c>
      <c r="L47" s="8"/>
      <c r="M47" s="7">
        <v>0</v>
      </c>
      <c r="N47" s="8"/>
      <c r="O47" s="18">
        <v>0</v>
      </c>
      <c r="P47" s="127"/>
      <c r="Q47" s="7">
        <v>0</v>
      </c>
      <c r="R47" s="8"/>
      <c r="S47" s="7">
        <v>0</v>
      </c>
      <c r="T47" s="8"/>
      <c r="U47" s="7">
        <v>0</v>
      </c>
      <c r="V47" s="8"/>
      <c r="W47" s="18">
        <v>0</v>
      </c>
      <c r="X47" s="127"/>
      <c r="Y47" s="7">
        <v>0</v>
      </c>
      <c r="Z47" s="8"/>
      <c r="AA47" s="7">
        <v>0</v>
      </c>
      <c r="AB47" s="8"/>
      <c r="AC47" s="7">
        <v>0</v>
      </c>
      <c r="AD47" s="8"/>
      <c r="AE47" s="18">
        <v>0</v>
      </c>
      <c r="AF47" s="8"/>
      <c r="AG47" s="18">
        <v>0</v>
      </c>
      <c r="AH47" s="127"/>
      <c r="AI47" s="7">
        <v>0</v>
      </c>
      <c r="AJ47" s="8"/>
      <c r="AK47" s="20">
        <f t="shared" si="2"/>
        <v>0</v>
      </c>
      <c r="AL47" s="21">
        <f t="shared" si="3"/>
        <v>0</v>
      </c>
      <c r="AM47" s="22">
        <f t="shared" si="4"/>
        <v>0</v>
      </c>
    </row>
    <row r="48" spans="3:39">
      <c r="C48" s="94" t="s">
        <v>165</v>
      </c>
      <c r="D48" s="82" t="s">
        <v>344</v>
      </c>
      <c r="E48" s="7">
        <v>74</v>
      </c>
      <c r="F48" s="8"/>
      <c r="G48" s="7">
        <v>74</v>
      </c>
      <c r="H48" s="8"/>
      <c r="I48" s="18">
        <v>88</v>
      </c>
      <c r="J48" s="127"/>
      <c r="K48" s="7">
        <v>38</v>
      </c>
      <c r="L48" s="8"/>
      <c r="M48" s="7">
        <v>0</v>
      </c>
      <c r="N48" s="8"/>
      <c r="O48" s="18">
        <v>0</v>
      </c>
      <c r="P48" s="127"/>
      <c r="Q48" s="7">
        <v>572</v>
      </c>
      <c r="R48" s="8"/>
      <c r="S48" s="7">
        <v>0</v>
      </c>
      <c r="T48" s="8"/>
      <c r="U48" s="7">
        <v>0</v>
      </c>
      <c r="V48" s="8"/>
      <c r="W48" s="18">
        <v>200</v>
      </c>
      <c r="X48" s="127"/>
      <c r="Y48" s="7">
        <v>0</v>
      </c>
      <c r="Z48" s="8"/>
      <c r="AA48" s="7">
        <v>0</v>
      </c>
      <c r="AB48" s="8"/>
      <c r="AC48" s="7">
        <v>0</v>
      </c>
      <c r="AD48" s="8"/>
      <c r="AE48" s="18">
        <v>0</v>
      </c>
      <c r="AF48" s="8"/>
      <c r="AG48" s="18">
        <v>0</v>
      </c>
      <c r="AH48" s="127"/>
      <c r="AI48" s="7">
        <v>4320</v>
      </c>
      <c r="AJ48" s="8"/>
      <c r="AK48" s="20">
        <f t="shared" si="2"/>
        <v>5366</v>
      </c>
      <c r="AL48" s="21">
        <f t="shared" si="3"/>
        <v>0</v>
      </c>
      <c r="AM48" s="22">
        <f t="shared" si="4"/>
        <v>5366</v>
      </c>
    </row>
    <row r="49" spans="3:39">
      <c r="C49" s="94" t="s">
        <v>167</v>
      </c>
      <c r="D49" s="82" t="s">
        <v>345</v>
      </c>
      <c r="E49" s="7">
        <v>0</v>
      </c>
      <c r="F49" s="8"/>
      <c r="G49" s="7">
        <v>0</v>
      </c>
      <c r="H49" s="8"/>
      <c r="I49" s="18">
        <v>0</v>
      </c>
      <c r="J49" s="127"/>
      <c r="K49" s="7">
        <v>0</v>
      </c>
      <c r="L49" s="8"/>
      <c r="M49" s="7">
        <v>0</v>
      </c>
      <c r="N49" s="8"/>
      <c r="O49" s="18">
        <v>0</v>
      </c>
      <c r="P49" s="127"/>
      <c r="Q49" s="7">
        <v>0</v>
      </c>
      <c r="R49" s="8"/>
      <c r="S49" s="7">
        <v>0</v>
      </c>
      <c r="T49" s="8"/>
      <c r="U49" s="7">
        <v>0</v>
      </c>
      <c r="V49" s="8"/>
      <c r="W49" s="18">
        <v>0</v>
      </c>
      <c r="X49" s="127"/>
      <c r="Y49" s="7">
        <v>0</v>
      </c>
      <c r="Z49" s="8"/>
      <c r="AA49" s="7">
        <v>0</v>
      </c>
      <c r="AB49" s="8"/>
      <c r="AC49" s="7">
        <v>0</v>
      </c>
      <c r="AD49" s="8"/>
      <c r="AE49" s="18">
        <v>0</v>
      </c>
      <c r="AF49" s="8"/>
      <c r="AG49" s="18">
        <v>0</v>
      </c>
      <c r="AH49" s="127"/>
      <c r="AI49" s="7">
        <v>0</v>
      </c>
      <c r="AJ49" s="8"/>
      <c r="AK49" s="20">
        <f t="shared" si="2"/>
        <v>0</v>
      </c>
      <c r="AL49" s="21">
        <f t="shared" si="3"/>
        <v>0</v>
      </c>
      <c r="AM49" s="22">
        <f t="shared" si="4"/>
        <v>0</v>
      </c>
    </row>
    <row r="50" spans="3:39">
      <c r="C50" s="94" t="s">
        <v>169</v>
      </c>
      <c r="D50" s="82" t="s">
        <v>346</v>
      </c>
      <c r="E50" s="7">
        <v>370</v>
      </c>
      <c r="F50" s="8"/>
      <c r="G50" s="7">
        <v>370</v>
      </c>
      <c r="H50" s="8"/>
      <c r="I50" s="18">
        <v>440</v>
      </c>
      <c r="J50" s="127"/>
      <c r="K50" s="7">
        <v>190</v>
      </c>
      <c r="L50" s="8"/>
      <c r="M50" s="7">
        <v>213.6</v>
      </c>
      <c r="N50" s="8"/>
      <c r="O50" s="18">
        <v>320.39999999999998</v>
      </c>
      <c r="P50" s="127"/>
      <c r="Q50" s="7">
        <v>552</v>
      </c>
      <c r="R50" s="8"/>
      <c r="S50" s="7">
        <v>219.66</v>
      </c>
      <c r="T50" s="8"/>
      <c r="U50" s="7">
        <v>282.33999999999997</v>
      </c>
      <c r="V50" s="8"/>
      <c r="W50" s="18">
        <v>600</v>
      </c>
      <c r="X50" s="127"/>
      <c r="Y50" s="7">
        <v>0</v>
      </c>
      <c r="Z50" s="8"/>
      <c r="AA50" s="7">
        <v>0</v>
      </c>
      <c r="AB50" s="8"/>
      <c r="AC50" s="7">
        <v>0</v>
      </c>
      <c r="AD50" s="8"/>
      <c r="AE50" s="18">
        <v>0</v>
      </c>
      <c r="AF50" s="8"/>
      <c r="AG50" s="18">
        <v>0</v>
      </c>
      <c r="AH50" s="127"/>
      <c r="AI50" s="7">
        <v>900</v>
      </c>
      <c r="AJ50" s="8"/>
      <c r="AK50" s="20">
        <f t="shared" si="2"/>
        <v>4458</v>
      </c>
      <c r="AL50" s="21">
        <f t="shared" si="3"/>
        <v>0</v>
      </c>
      <c r="AM50" s="22">
        <f t="shared" si="4"/>
        <v>4458</v>
      </c>
    </row>
    <row r="51" spans="3:39">
      <c r="C51" s="94" t="s">
        <v>171</v>
      </c>
      <c r="D51" s="82" t="s">
        <v>347</v>
      </c>
      <c r="E51" s="7">
        <v>370</v>
      </c>
      <c r="F51" s="8"/>
      <c r="G51" s="7">
        <v>370</v>
      </c>
      <c r="H51" s="8"/>
      <c r="I51" s="18">
        <v>440</v>
      </c>
      <c r="J51" s="127"/>
      <c r="K51" s="7">
        <v>190</v>
      </c>
      <c r="L51" s="8"/>
      <c r="M51" s="7">
        <v>202.02</v>
      </c>
      <c r="N51" s="8"/>
      <c r="O51" s="18">
        <v>302.98</v>
      </c>
      <c r="P51" s="127"/>
      <c r="Q51" s="7">
        <v>521</v>
      </c>
      <c r="R51" s="8"/>
      <c r="S51" s="7">
        <v>207.41</v>
      </c>
      <c r="T51" s="8"/>
      <c r="U51" s="7">
        <v>266.58999999999997</v>
      </c>
      <c r="V51" s="8"/>
      <c r="W51" s="18">
        <v>0</v>
      </c>
      <c r="X51" s="127"/>
      <c r="Y51" s="7">
        <v>0</v>
      </c>
      <c r="Z51" s="8"/>
      <c r="AA51" s="7">
        <v>0</v>
      </c>
      <c r="AB51" s="8"/>
      <c r="AC51" s="7">
        <v>0</v>
      </c>
      <c r="AD51" s="8"/>
      <c r="AE51" s="18">
        <v>0</v>
      </c>
      <c r="AF51" s="8"/>
      <c r="AG51" s="18">
        <v>0</v>
      </c>
      <c r="AH51" s="127"/>
      <c r="AI51" s="7">
        <v>1800</v>
      </c>
      <c r="AJ51" s="8"/>
      <c r="AK51" s="20">
        <f t="shared" si="2"/>
        <v>4670</v>
      </c>
      <c r="AL51" s="21">
        <f t="shared" si="3"/>
        <v>0</v>
      </c>
      <c r="AM51" s="22">
        <f t="shared" si="4"/>
        <v>4670</v>
      </c>
    </row>
    <row r="52" spans="3:39">
      <c r="C52" s="94" t="s">
        <v>173</v>
      </c>
      <c r="D52" s="82" t="s">
        <v>348</v>
      </c>
      <c r="E52" s="7">
        <v>0</v>
      </c>
      <c r="F52" s="8"/>
      <c r="G52" s="7">
        <v>0</v>
      </c>
      <c r="H52" s="8"/>
      <c r="I52" s="18">
        <v>0</v>
      </c>
      <c r="J52" s="127"/>
      <c r="K52" s="7">
        <v>0</v>
      </c>
      <c r="L52" s="8"/>
      <c r="M52" s="7">
        <v>0</v>
      </c>
      <c r="N52" s="8"/>
      <c r="O52" s="18">
        <v>0</v>
      </c>
      <c r="P52" s="127"/>
      <c r="Q52" s="7">
        <v>0</v>
      </c>
      <c r="R52" s="8"/>
      <c r="S52" s="7">
        <v>0</v>
      </c>
      <c r="T52" s="8"/>
      <c r="U52" s="7">
        <v>0</v>
      </c>
      <c r="V52" s="8"/>
      <c r="W52" s="18">
        <v>0</v>
      </c>
      <c r="X52" s="127"/>
      <c r="Y52" s="7">
        <v>0</v>
      </c>
      <c r="Z52" s="8"/>
      <c r="AA52" s="7">
        <v>0</v>
      </c>
      <c r="AB52" s="8"/>
      <c r="AC52" s="7">
        <v>0</v>
      </c>
      <c r="AD52" s="8"/>
      <c r="AE52" s="18">
        <v>0</v>
      </c>
      <c r="AF52" s="8"/>
      <c r="AG52" s="18">
        <v>0</v>
      </c>
      <c r="AH52" s="127"/>
      <c r="AI52" s="7">
        <v>0</v>
      </c>
      <c r="AJ52" s="8"/>
      <c r="AK52" s="20">
        <f t="shared" si="2"/>
        <v>0</v>
      </c>
      <c r="AL52" s="21">
        <f t="shared" si="3"/>
        <v>0</v>
      </c>
      <c r="AM52" s="22">
        <f t="shared" si="4"/>
        <v>0</v>
      </c>
    </row>
    <row r="53" spans="3:39">
      <c r="C53" s="94" t="s">
        <v>175</v>
      </c>
      <c r="D53" s="82" t="s">
        <v>349</v>
      </c>
      <c r="E53" s="7">
        <v>0</v>
      </c>
      <c r="F53" s="8"/>
      <c r="G53" s="7">
        <v>0</v>
      </c>
      <c r="H53" s="8"/>
      <c r="I53" s="18">
        <v>0</v>
      </c>
      <c r="J53" s="127"/>
      <c r="K53" s="7">
        <v>0</v>
      </c>
      <c r="L53" s="8"/>
      <c r="M53" s="7">
        <v>60.42</v>
      </c>
      <c r="N53" s="8"/>
      <c r="O53" s="18">
        <v>90.58</v>
      </c>
      <c r="P53" s="127"/>
      <c r="Q53" s="7">
        <v>156</v>
      </c>
      <c r="R53" s="8"/>
      <c r="S53" s="7">
        <v>62.16</v>
      </c>
      <c r="T53" s="8"/>
      <c r="U53" s="7">
        <v>79.84</v>
      </c>
      <c r="V53" s="8"/>
      <c r="W53" s="18">
        <v>0</v>
      </c>
      <c r="X53" s="127"/>
      <c r="Y53" s="7">
        <v>0</v>
      </c>
      <c r="Z53" s="8"/>
      <c r="AA53" s="7">
        <v>0</v>
      </c>
      <c r="AB53" s="8"/>
      <c r="AC53" s="7">
        <v>0</v>
      </c>
      <c r="AD53" s="8"/>
      <c r="AE53" s="18">
        <v>0</v>
      </c>
      <c r="AF53" s="8"/>
      <c r="AG53" s="18">
        <v>0</v>
      </c>
      <c r="AH53" s="127"/>
      <c r="AI53" s="7">
        <v>181.22</v>
      </c>
      <c r="AJ53" s="8"/>
      <c r="AK53" s="20">
        <f t="shared" si="2"/>
        <v>630.22000000000014</v>
      </c>
      <c r="AL53" s="21">
        <f t="shared" si="3"/>
        <v>0</v>
      </c>
      <c r="AM53" s="22">
        <f t="shared" si="4"/>
        <v>630.22000000000014</v>
      </c>
    </row>
    <row r="54" spans="3:39">
      <c r="C54" s="94" t="s">
        <v>179</v>
      </c>
      <c r="D54" s="82" t="s">
        <v>350</v>
      </c>
      <c r="E54" s="7">
        <v>1956</v>
      </c>
      <c r="F54" s="8"/>
      <c r="G54" s="7">
        <v>1956</v>
      </c>
      <c r="H54" s="8"/>
      <c r="I54" s="18">
        <v>2326</v>
      </c>
      <c r="J54" s="127"/>
      <c r="K54" s="7">
        <v>1004</v>
      </c>
      <c r="L54" s="8"/>
      <c r="M54" s="7">
        <v>1680.42</v>
      </c>
      <c r="N54" s="8"/>
      <c r="O54" s="18">
        <v>2520.58</v>
      </c>
      <c r="P54" s="127"/>
      <c r="Q54" s="7">
        <v>4337</v>
      </c>
      <c r="R54" s="8"/>
      <c r="S54" s="7">
        <v>1726.41</v>
      </c>
      <c r="T54" s="8"/>
      <c r="U54" s="7">
        <v>2219.59</v>
      </c>
      <c r="V54" s="8"/>
      <c r="W54" s="18">
        <v>0</v>
      </c>
      <c r="X54" s="127"/>
      <c r="Y54" s="7">
        <v>0</v>
      </c>
      <c r="Z54" s="8"/>
      <c r="AA54" s="7">
        <v>0</v>
      </c>
      <c r="AB54" s="8"/>
      <c r="AC54" s="7">
        <v>0</v>
      </c>
      <c r="AD54" s="8"/>
      <c r="AE54" s="18">
        <v>0</v>
      </c>
      <c r="AF54" s="8"/>
      <c r="AG54" s="18">
        <v>0</v>
      </c>
      <c r="AH54" s="127"/>
      <c r="AI54" s="7">
        <v>0</v>
      </c>
      <c r="AJ54" s="8"/>
      <c r="AK54" s="20">
        <f t="shared" si="2"/>
        <v>19726</v>
      </c>
      <c r="AL54" s="21">
        <f t="shared" si="3"/>
        <v>0</v>
      </c>
      <c r="AM54" s="22">
        <f t="shared" si="4"/>
        <v>19726</v>
      </c>
    </row>
    <row r="55" spans="3:39">
      <c r="C55" s="94" t="s">
        <v>181</v>
      </c>
      <c r="D55" s="82" t="s">
        <v>351</v>
      </c>
      <c r="E55" s="7">
        <v>914</v>
      </c>
      <c r="F55" s="8"/>
      <c r="G55" s="7">
        <v>914</v>
      </c>
      <c r="H55" s="8"/>
      <c r="I55" s="18">
        <v>1087</v>
      </c>
      <c r="J55" s="127"/>
      <c r="K55" s="7">
        <v>469</v>
      </c>
      <c r="L55" s="8"/>
      <c r="M55" s="7">
        <v>0</v>
      </c>
      <c r="N55" s="8"/>
      <c r="O55" s="18">
        <v>0</v>
      </c>
      <c r="P55" s="127"/>
      <c r="Q55" s="7">
        <v>0</v>
      </c>
      <c r="R55" s="8"/>
      <c r="S55" s="7">
        <v>0</v>
      </c>
      <c r="T55" s="8"/>
      <c r="U55" s="7">
        <v>0</v>
      </c>
      <c r="V55" s="8"/>
      <c r="W55" s="18">
        <v>0</v>
      </c>
      <c r="X55" s="127"/>
      <c r="Y55" s="7">
        <v>0</v>
      </c>
      <c r="Z55" s="8"/>
      <c r="AA55" s="7">
        <v>0</v>
      </c>
      <c r="AB55" s="8"/>
      <c r="AC55" s="7">
        <v>0</v>
      </c>
      <c r="AD55" s="8"/>
      <c r="AE55" s="18">
        <v>0</v>
      </c>
      <c r="AF55" s="8"/>
      <c r="AG55" s="18">
        <v>0</v>
      </c>
      <c r="AH55" s="127"/>
      <c r="AI55" s="7">
        <v>0</v>
      </c>
      <c r="AJ55" s="8"/>
      <c r="AK55" s="20">
        <f t="shared" si="2"/>
        <v>3384</v>
      </c>
      <c r="AL55" s="21">
        <f t="shared" si="3"/>
        <v>0</v>
      </c>
      <c r="AM55" s="22">
        <f t="shared" si="4"/>
        <v>3384</v>
      </c>
    </row>
    <row r="56" spans="3:39">
      <c r="C56" s="94" t="s">
        <v>183</v>
      </c>
      <c r="D56" s="82" t="s">
        <v>352</v>
      </c>
      <c r="E56" s="7">
        <v>0</v>
      </c>
      <c r="F56" s="8"/>
      <c r="G56" s="7">
        <v>0</v>
      </c>
      <c r="H56" s="8"/>
      <c r="I56" s="18">
        <v>0</v>
      </c>
      <c r="J56" s="127"/>
      <c r="K56" s="7">
        <v>0</v>
      </c>
      <c r="L56" s="8"/>
      <c r="M56" s="7">
        <v>0</v>
      </c>
      <c r="N56" s="8"/>
      <c r="O56" s="18">
        <v>0</v>
      </c>
      <c r="P56" s="127"/>
      <c r="Q56" s="7">
        <v>951</v>
      </c>
      <c r="R56" s="8"/>
      <c r="S56" s="7">
        <v>0</v>
      </c>
      <c r="T56" s="8"/>
      <c r="U56" s="7">
        <v>0</v>
      </c>
      <c r="V56" s="8"/>
      <c r="W56" s="18">
        <v>0</v>
      </c>
      <c r="X56" s="127"/>
      <c r="Y56" s="7">
        <v>0</v>
      </c>
      <c r="Z56" s="8"/>
      <c r="AA56" s="7">
        <v>0</v>
      </c>
      <c r="AB56" s="8"/>
      <c r="AC56" s="7">
        <v>0</v>
      </c>
      <c r="AD56" s="8"/>
      <c r="AE56" s="18">
        <v>0</v>
      </c>
      <c r="AF56" s="8"/>
      <c r="AG56" s="18">
        <v>0</v>
      </c>
      <c r="AH56" s="127"/>
      <c r="AI56" s="7">
        <v>0</v>
      </c>
      <c r="AJ56" s="8"/>
      <c r="AK56" s="20">
        <f t="shared" si="2"/>
        <v>951</v>
      </c>
      <c r="AL56" s="21">
        <f t="shared" si="3"/>
        <v>0</v>
      </c>
      <c r="AM56" s="22">
        <f t="shared" si="4"/>
        <v>951</v>
      </c>
    </row>
    <row r="57" spans="3:39">
      <c r="C57" s="94" t="s">
        <v>185</v>
      </c>
      <c r="D57" s="82" t="s">
        <v>353</v>
      </c>
      <c r="E57" s="7">
        <v>0</v>
      </c>
      <c r="F57" s="8"/>
      <c r="G57" s="7">
        <v>0</v>
      </c>
      <c r="H57" s="8"/>
      <c r="I57" s="18">
        <v>0</v>
      </c>
      <c r="J57" s="127"/>
      <c r="K57" s="7">
        <v>0</v>
      </c>
      <c r="L57" s="8"/>
      <c r="M57" s="7">
        <v>0</v>
      </c>
      <c r="N57" s="8"/>
      <c r="O57" s="18">
        <v>0</v>
      </c>
      <c r="P57" s="127"/>
      <c r="Q57" s="7">
        <v>3000</v>
      </c>
      <c r="R57" s="8"/>
      <c r="S57" s="7">
        <v>0</v>
      </c>
      <c r="T57" s="8"/>
      <c r="U57" s="7">
        <v>0</v>
      </c>
      <c r="V57" s="8"/>
      <c r="W57" s="18">
        <v>0</v>
      </c>
      <c r="X57" s="127"/>
      <c r="Y57" s="7">
        <v>0</v>
      </c>
      <c r="Z57" s="8"/>
      <c r="AA57" s="7">
        <v>0</v>
      </c>
      <c r="AB57" s="8"/>
      <c r="AC57" s="7">
        <v>0</v>
      </c>
      <c r="AD57" s="8"/>
      <c r="AE57" s="18">
        <v>0</v>
      </c>
      <c r="AF57" s="8"/>
      <c r="AG57" s="18">
        <v>0</v>
      </c>
      <c r="AH57" s="127"/>
      <c r="AI57" s="7">
        <v>0</v>
      </c>
      <c r="AJ57" s="8"/>
      <c r="AK57" s="20">
        <f t="shared" si="2"/>
        <v>3000</v>
      </c>
      <c r="AL57" s="21">
        <f t="shared" si="3"/>
        <v>0</v>
      </c>
      <c r="AM57" s="22">
        <f t="shared" si="4"/>
        <v>3000</v>
      </c>
    </row>
    <row r="58" spans="3:39">
      <c r="C58" s="94" t="s">
        <v>189</v>
      </c>
      <c r="D58" s="82" t="s">
        <v>354</v>
      </c>
      <c r="E58" s="7">
        <v>0</v>
      </c>
      <c r="F58" s="8"/>
      <c r="G58" s="7">
        <v>0</v>
      </c>
      <c r="H58" s="8"/>
      <c r="I58" s="18">
        <v>0</v>
      </c>
      <c r="J58" s="127"/>
      <c r="K58" s="7">
        <v>0</v>
      </c>
      <c r="L58" s="8"/>
      <c r="M58" s="7">
        <v>0</v>
      </c>
      <c r="N58" s="8"/>
      <c r="O58" s="18">
        <v>0</v>
      </c>
      <c r="P58" s="127"/>
      <c r="Q58" s="7">
        <v>0</v>
      </c>
      <c r="R58" s="8"/>
      <c r="S58" s="7">
        <v>0</v>
      </c>
      <c r="T58" s="8"/>
      <c r="U58" s="7">
        <v>0</v>
      </c>
      <c r="V58" s="8"/>
      <c r="W58" s="18">
        <v>0</v>
      </c>
      <c r="X58" s="127"/>
      <c r="Y58" s="7">
        <v>0</v>
      </c>
      <c r="Z58" s="8"/>
      <c r="AA58" s="7">
        <v>0</v>
      </c>
      <c r="AB58" s="8"/>
      <c r="AC58" s="7">
        <v>0</v>
      </c>
      <c r="AD58" s="8"/>
      <c r="AE58" s="18">
        <v>0</v>
      </c>
      <c r="AF58" s="8"/>
      <c r="AG58" s="18">
        <v>0</v>
      </c>
      <c r="AH58" s="127"/>
      <c r="AI58" s="7">
        <v>0</v>
      </c>
      <c r="AJ58" s="8"/>
      <c r="AK58" s="20">
        <f t="shared" si="2"/>
        <v>0</v>
      </c>
      <c r="AL58" s="21">
        <f t="shared" si="3"/>
        <v>0</v>
      </c>
      <c r="AM58" s="22">
        <f t="shared" si="4"/>
        <v>0</v>
      </c>
    </row>
    <row r="59" spans="3:39">
      <c r="C59" s="94" t="s">
        <v>191</v>
      </c>
      <c r="D59" s="82" t="s">
        <v>355</v>
      </c>
      <c r="E59" s="7">
        <v>0</v>
      </c>
      <c r="F59" s="8"/>
      <c r="G59" s="7">
        <v>0</v>
      </c>
      <c r="H59" s="8"/>
      <c r="I59" s="18">
        <v>0</v>
      </c>
      <c r="J59" s="127"/>
      <c r="K59" s="7">
        <v>0</v>
      </c>
      <c r="L59" s="8"/>
      <c r="M59" s="7">
        <v>0</v>
      </c>
      <c r="N59" s="8"/>
      <c r="O59" s="18">
        <v>0</v>
      </c>
      <c r="P59" s="127"/>
      <c r="Q59" s="7">
        <v>0</v>
      </c>
      <c r="R59" s="8"/>
      <c r="S59" s="7">
        <v>0</v>
      </c>
      <c r="T59" s="8"/>
      <c r="U59" s="7">
        <v>0</v>
      </c>
      <c r="V59" s="8"/>
      <c r="W59" s="18">
        <v>0</v>
      </c>
      <c r="X59" s="127"/>
      <c r="Y59" s="7">
        <v>0</v>
      </c>
      <c r="Z59" s="8"/>
      <c r="AA59" s="7">
        <v>0</v>
      </c>
      <c r="AB59" s="8"/>
      <c r="AC59" s="7">
        <v>0</v>
      </c>
      <c r="AD59" s="8"/>
      <c r="AE59" s="18">
        <v>0</v>
      </c>
      <c r="AF59" s="8"/>
      <c r="AG59" s="18">
        <v>0</v>
      </c>
      <c r="AH59" s="127"/>
      <c r="AI59" s="7">
        <v>0</v>
      </c>
      <c r="AJ59" s="8"/>
      <c r="AK59" s="20">
        <f t="shared" si="2"/>
        <v>0</v>
      </c>
      <c r="AL59" s="21">
        <f t="shared" si="3"/>
        <v>0</v>
      </c>
      <c r="AM59" s="22">
        <f t="shared" si="4"/>
        <v>0</v>
      </c>
    </row>
    <row r="60" spans="3:39">
      <c r="C60" s="94" t="s">
        <v>195</v>
      </c>
      <c r="D60" s="82" t="s">
        <v>356</v>
      </c>
      <c r="E60" s="7">
        <v>0</v>
      </c>
      <c r="F60" s="8"/>
      <c r="G60" s="7">
        <v>0</v>
      </c>
      <c r="H60" s="8"/>
      <c r="I60" s="18">
        <v>0</v>
      </c>
      <c r="J60" s="127"/>
      <c r="K60" s="7">
        <v>0</v>
      </c>
      <c r="L60" s="8"/>
      <c r="M60" s="7">
        <v>0</v>
      </c>
      <c r="N60" s="8"/>
      <c r="O60" s="18">
        <v>0</v>
      </c>
      <c r="P60" s="127"/>
      <c r="Q60" s="7">
        <v>0</v>
      </c>
      <c r="R60" s="8"/>
      <c r="S60" s="7">
        <v>0</v>
      </c>
      <c r="T60" s="8"/>
      <c r="U60" s="7">
        <v>0</v>
      </c>
      <c r="V60" s="8"/>
      <c r="W60" s="18">
        <v>0</v>
      </c>
      <c r="X60" s="127"/>
      <c r="Y60" s="7">
        <v>0</v>
      </c>
      <c r="Z60" s="8"/>
      <c r="AA60" s="7">
        <v>0</v>
      </c>
      <c r="AB60" s="8"/>
      <c r="AC60" s="7">
        <v>0</v>
      </c>
      <c r="AD60" s="8"/>
      <c r="AE60" s="18">
        <v>0</v>
      </c>
      <c r="AF60" s="8"/>
      <c r="AG60" s="18">
        <v>0</v>
      </c>
      <c r="AH60" s="127"/>
      <c r="AI60" s="7">
        <v>43389.52</v>
      </c>
      <c r="AJ60" s="8"/>
      <c r="AK60" s="20">
        <f t="shared" si="2"/>
        <v>43389.52</v>
      </c>
      <c r="AL60" s="21">
        <f t="shared" si="3"/>
        <v>0</v>
      </c>
      <c r="AM60" s="22">
        <f t="shared" si="4"/>
        <v>43389.52</v>
      </c>
    </row>
    <row r="61" spans="3:39">
      <c r="C61" s="94" t="s">
        <v>197</v>
      </c>
      <c r="D61" s="82" t="s">
        <v>357</v>
      </c>
      <c r="E61" s="7">
        <v>0</v>
      </c>
      <c r="F61" s="8"/>
      <c r="G61" s="7">
        <v>0</v>
      </c>
      <c r="H61" s="8"/>
      <c r="I61" s="18">
        <v>0</v>
      </c>
      <c r="J61" s="127"/>
      <c r="K61" s="7">
        <v>0</v>
      </c>
      <c r="L61" s="8"/>
      <c r="M61" s="7">
        <v>0</v>
      </c>
      <c r="N61" s="8"/>
      <c r="O61" s="18">
        <v>0</v>
      </c>
      <c r="P61" s="127"/>
      <c r="Q61" s="7">
        <v>0</v>
      </c>
      <c r="R61" s="8"/>
      <c r="S61" s="7">
        <v>0</v>
      </c>
      <c r="T61" s="8"/>
      <c r="U61" s="7">
        <v>0</v>
      </c>
      <c r="V61" s="8"/>
      <c r="W61" s="18">
        <v>0</v>
      </c>
      <c r="X61" s="127"/>
      <c r="Y61" s="7">
        <v>0</v>
      </c>
      <c r="Z61" s="8"/>
      <c r="AA61" s="7">
        <v>0</v>
      </c>
      <c r="AB61" s="8"/>
      <c r="AC61" s="7">
        <v>0</v>
      </c>
      <c r="AD61" s="8"/>
      <c r="AE61" s="18">
        <v>0</v>
      </c>
      <c r="AF61" s="8"/>
      <c r="AG61" s="18">
        <v>0</v>
      </c>
      <c r="AH61" s="127"/>
      <c r="AI61" s="7">
        <v>0</v>
      </c>
      <c r="AJ61" s="8"/>
      <c r="AK61" s="20">
        <f t="shared" si="2"/>
        <v>0</v>
      </c>
      <c r="AL61" s="21">
        <f t="shared" si="3"/>
        <v>0</v>
      </c>
      <c r="AM61" s="22">
        <f t="shared" si="4"/>
        <v>0</v>
      </c>
    </row>
    <row r="62" spans="3:39">
      <c r="C62" s="94" t="s">
        <v>199</v>
      </c>
      <c r="D62" s="82" t="s">
        <v>358</v>
      </c>
      <c r="E62" s="7">
        <v>313</v>
      </c>
      <c r="F62" s="8"/>
      <c r="G62" s="7">
        <v>313</v>
      </c>
      <c r="H62" s="8"/>
      <c r="I62" s="18">
        <v>372</v>
      </c>
      <c r="J62" s="127"/>
      <c r="K62" s="7">
        <v>161</v>
      </c>
      <c r="L62" s="8"/>
      <c r="M62" s="7">
        <v>0</v>
      </c>
      <c r="N62" s="8"/>
      <c r="O62" s="18">
        <v>0</v>
      </c>
      <c r="P62" s="127"/>
      <c r="Q62" s="7">
        <v>0</v>
      </c>
      <c r="R62" s="8"/>
      <c r="S62" s="7">
        <v>17.5</v>
      </c>
      <c r="T62" s="8"/>
      <c r="U62" s="7">
        <v>22.5</v>
      </c>
      <c r="V62" s="8"/>
      <c r="W62" s="18">
        <v>0</v>
      </c>
      <c r="X62" s="127"/>
      <c r="Y62" s="7">
        <v>0</v>
      </c>
      <c r="Z62" s="8"/>
      <c r="AA62" s="7">
        <v>0</v>
      </c>
      <c r="AB62" s="8"/>
      <c r="AC62" s="7">
        <v>0</v>
      </c>
      <c r="AD62" s="8"/>
      <c r="AE62" s="18">
        <v>0</v>
      </c>
      <c r="AF62" s="8"/>
      <c r="AG62" s="18">
        <v>0</v>
      </c>
      <c r="AH62" s="127"/>
      <c r="AI62" s="7">
        <v>0</v>
      </c>
      <c r="AJ62" s="8"/>
      <c r="AK62" s="20">
        <f t="shared" si="2"/>
        <v>1199</v>
      </c>
      <c r="AL62" s="21">
        <f t="shared" si="3"/>
        <v>0</v>
      </c>
      <c r="AM62" s="22">
        <f t="shared" si="4"/>
        <v>1199</v>
      </c>
    </row>
    <row r="63" spans="3:39">
      <c r="C63" s="94" t="s">
        <v>203</v>
      </c>
      <c r="D63" s="82" t="s">
        <v>359</v>
      </c>
      <c r="E63" s="7">
        <v>0</v>
      </c>
      <c r="F63" s="8"/>
      <c r="G63" s="7">
        <v>0</v>
      </c>
      <c r="H63" s="8"/>
      <c r="I63" s="18">
        <v>0</v>
      </c>
      <c r="J63" s="127"/>
      <c r="K63" s="7">
        <v>0</v>
      </c>
      <c r="L63" s="8"/>
      <c r="M63" s="7">
        <v>0</v>
      </c>
      <c r="N63" s="8"/>
      <c r="O63" s="18">
        <v>0</v>
      </c>
      <c r="P63" s="127"/>
      <c r="Q63" s="7">
        <v>0</v>
      </c>
      <c r="R63" s="8"/>
      <c r="S63" s="7">
        <v>0</v>
      </c>
      <c r="T63" s="8"/>
      <c r="U63" s="7">
        <v>0</v>
      </c>
      <c r="V63" s="8"/>
      <c r="W63" s="18">
        <v>0</v>
      </c>
      <c r="X63" s="127"/>
      <c r="Y63" s="7">
        <v>0</v>
      </c>
      <c r="Z63" s="8"/>
      <c r="AA63" s="7">
        <v>0</v>
      </c>
      <c r="AB63" s="8"/>
      <c r="AC63" s="7">
        <v>0</v>
      </c>
      <c r="AD63" s="8"/>
      <c r="AE63" s="18">
        <v>0</v>
      </c>
      <c r="AF63" s="8"/>
      <c r="AG63" s="18">
        <v>0</v>
      </c>
      <c r="AH63" s="127"/>
      <c r="AI63" s="7">
        <v>0</v>
      </c>
      <c r="AJ63" s="8"/>
      <c r="AK63" s="20">
        <f t="shared" si="2"/>
        <v>0</v>
      </c>
      <c r="AL63" s="21">
        <f t="shared" si="3"/>
        <v>0</v>
      </c>
      <c r="AM63" s="22">
        <f t="shared" si="4"/>
        <v>0</v>
      </c>
    </row>
    <row r="64" spans="3:39">
      <c r="C64" s="94" t="s">
        <v>205</v>
      </c>
      <c r="D64" s="82" t="s">
        <v>360</v>
      </c>
      <c r="E64" s="7">
        <v>222</v>
      </c>
      <c r="F64" s="8"/>
      <c r="G64" s="7">
        <v>222</v>
      </c>
      <c r="H64" s="8"/>
      <c r="I64" s="18">
        <v>264</v>
      </c>
      <c r="J64" s="127"/>
      <c r="K64" s="7">
        <v>114</v>
      </c>
      <c r="L64" s="8"/>
      <c r="M64" s="7">
        <v>159.12</v>
      </c>
      <c r="N64" s="8"/>
      <c r="O64" s="18">
        <v>238.82</v>
      </c>
      <c r="P64" s="127"/>
      <c r="Q64" s="7">
        <v>419</v>
      </c>
      <c r="R64" s="8"/>
      <c r="S64" s="7">
        <v>163.16999999999999</v>
      </c>
      <c r="T64" s="8"/>
      <c r="U64" s="7">
        <v>209.83</v>
      </c>
      <c r="V64" s="8"/>
      <c r="W64" s="18">
        <v>375</v>
      </c>
      <c r="X64" s="127"/>
      <c r="Y64" s="7">
        <v>0</v>
      </c>
      <c r="Z64" s="8"/>
      <c r="AA64" s="7">
        <v>0</v>
      </c>
      <c r="AB64" s="8"/>
      <c r="AC64" s="7">
        <v>0</v>
      </c>
      <c r="AD64" s="8"/>
      <c r="AE64" s="18">
        <v>0</v>
      </c>
      <c r="AF64" s="8"/>
      <c r="AG64" s="18">
        <v>0</v>
      </c>
      <c r="AH64" s="127"/>
      <c r="AI64" s="7">
        <v>4950</v>
      </c>
      <c r="AJ64" s="8"/>
      <c r="AK64" s="20">
        <f t="shared" si="2"/>
        <v>7336.94</v>
      </c>
      <c r="AL64" s="21">
        <f t="shared" si="3"/>
        <v>0</v>
      </c>
      <c r="AM64" s="22">
        <f t="shared" si="4"/>
        <v>7336.94</v>
      </c>
    </row>
    <row r="65" spans="3:39">
      <c r="C65" s="94" t="s">
        <v>207</v>
      </c>
      <c r="D65" s="82" t="s">
        <v>361</v>
      </c>
      <c r="E65" s="7">
        <v>0</v>
      </c>
      <c r="F65" s="8"/>
      <c r="G65" s="7">
        <v>0</v>
      </c>
      <c r="H65" s="8"/>
      <c r="I65" s="18">
        <v>0</v>
      </c>
      <c r="J65" s="127"/>
      <c r="K65" s="7">
        <v>0</v>
      </c>
      <c r="L65" s="8"/>
      <c r="M65" s="7">
        <v>0</v>
      </c>
      <c r="N65" s="8"/>
      <c r="O65" s="18">
        <v>0</v>
      </c>
      <c r="P65" s="127"/>
      <c r="Q65" s="7">
        <v>0</v>
      </c>
      <c r="R65" s="8"/>
      <c r="S65" s="7">
        <v>0</v>
      </c>
      <c r="T65" s="8"/>
      <c r="U65" s="7">
        <v>0</v>
      </c>
      <c r="V65" s="8"/>
      <c r="W65" s="18">
        <v>0</v>
      </c>
      <c r="X65" s="127"/>
      <c r="Y65" s="7">
        <v>0</v>
      </c>
      <c r="Z65" s="8"/>
      <c r="AA65" s="7">
        <v>0</v>
      </c>
      <c r="AB65" s="8"/>
      <c r="AC65" s="7">
        <v>0</v>
      </c>
      <c r="AD65" s="8"/>
      <c r="AE65" s="18">
        <v>0</v>
      </c>
      <c r="AF65" s="8"/>
      <c r="AG65" s="18">
        <v>0</v>
      </c>
      <c r="AH65" s="127"/>
      <c r="AI65" s="7">
        <v>4500</v>
      </c>
      <c r="AJ65" s="8"/>
      <c r="AK65" s="20">
        <f t="shared" si="2"/>
        <v>4500</v>
      </c>
      <c r="AL65" s="21">
        <f t="shared" si="3"/>
        <v>0</v>
      </c>
      <c r="AM65" s="22">
        <f t="shared" si="4"/>
        <v>4500</v>
      </c>
    </row>
    <row r="66" spans="3:39">
      <c r="C66" s="94" t="s">
        <v>209</v>
      </c>
      <c r="D66" s="82" t="s">
        <v>362</v>
      </c>
      <c r="E66" s="7">
        <v>0</v>
      </c>
      <c r="F66" s="8"/>
      <c r="G66" s="7">
        <v>0</v>
      </c>
      <c r="H66" s="8"/>
      <c r="I66" s="18">
        <v>0</v>
      </c>
      <c r="J66" s="127"/>
      <c r="K66" s="7">
        <v>0</v>
      </c>
      <c r="L66" s="8"/>
      <c r="M66" s="7">
        <v>0</v>
      </c>
      <c r="N66" s="8"/>
      <c r="O66" s="18">
        <v>0</v>
      </c>
      <c r="P66" s="127"/>
      <c r="Q66" s="7">
        <v>0</v>
      </c>
      <c r="R66" s="8"/>
      <c r="S66" s="7">
        <v>0</v>
      </c>
      <c r="T66" s="8"/>
      <c r="U66" s="7">
        <v>0</v>
      </c>
      <c r="V66" s="8"/>
      <c r="W66" s="18">
        <v>0</v>
      </c>
      <c r="X66" s="127"/>
      <c r="Y66" s="7">
        <v>0</v>
      </c>
      <c r="Z66" s="8"/>
      <c r="AA66" s="7">
        <v>0</v>
      </c>
      <c r="AB66" s="8"/>
      <c r="AC66" s="7">
        <v>0</v>
      </c>
      <c r="AD66" s="8"/>
      <c r="AE66" s="18">
        <v>0</v>
      </c>
      <c r="AF66" s="8"/>
      <c r="AG66" s="18">
        <v>0</v>
      </c>
      <c r="AH66" s="127"/>
      <c r="AI66" s="7">
        <v>0</v>
      </c>
      <c r="AJ66" s="8"/>
      <c r="AK66" s="20">
        <f t="shared" si="2"/>
        <v>0</v>
      </c>
      <c r="AL66" s="21">
        <f t="shared" si="3"/>
        <v>0</v>
      </c>
      <c r="AM66" s="22">
        <f t="shared" si="4"/>
        <v>0</v>
      </c>
    </row>
    <row r="67" spans="3:39">
      <c r="C67" s="94" t="s">
        <v>211</v>
      </c>
      <c r="D67" s="82" t="s">
        <v>363</v>
      </c>
      <c r="E67" s="7">
        <v>0</v>
      </c>
      <c r="F67" s="8"/>
      <c r="G67" s="7">
        <v>0</v>
      </c>
      <c r="H67" s="8"/>
      <c r="I67" s="18">
        <v>0</v>
      </c>
      <c r="J67" s="127"/>
      <c r="K67" s="7">
        <v>0</v>
      </c>
      <c r="L67" s="8"/>
      <c r="M67" s="7">
        <v>0</v>
      </c>
      <c r="N67" s="8"/>
      <c r="O67" s="18">
        <v>0</v>
      </c>
      <c r="P67" s="127"/>
      <c r="Q67" s="7">
        <v>0</v>
      </c>
      <c r="R67" s="8"/>
      <c r="S67" s="7">
        <v>0</v>
      </c>
      <c r="T67" s="8"/>
      <c r="U67" s="7">
        <v>0</v>
      </c>
      <c r="V67" s="8"/>
      <c r="W67" s="18">
        <v>0</v>
      </c>
      <c r="X67" s="127"/>
      <c r="Y67" s="7">
        <v>0</v>
      </c>
      <c r="Z67" s="8"/>
      <c r="AA67" s="7">
        <v>0</v>
      </c>
      <c r="AB67" s="8"/>
      <c r="AC67" s="7">
        <v>0</v>
      </c>
      <c r="AD67" s="8"/>
      <c r="AE67" s="18">
        <v>0</v>
      </c>
      <c r="AF67" s="8"/>
      <c r="AG67" s="18">
        <v>0</v>
      </c>
      <c r="AH67" s="127"/>
      <c r="AI67" s="7">
        <v>0</v>
      </c>
      <c r="AJ67" s="8"/>
      <c r="AK67" s="20">
        <f t="shared" si="2"/>
        <v>0</v>
      </c>
      <c r="AL67" s="21">
        <f t="shared" si="3"/>
        <v>0</v>
      </c>
      <c r="AM67" s="22">
        <f t="shared" si="4"/>
        <v>0</v>
      </c>
    </row>
    <row r="68" spans="3:39">
      <c r="C68" s="94" t="s">
        <v>213</v>
      </c>
      <c r="D68" s="82" t="s">
        <v>364</v>
      </c>
      <c r="E68" s="7">
        <v>0</v>
      </c>
      <c r="F68" s="8"/>
      <c r="G68" s="7">
        <v>0</v>
      </c>
      <c r="H68" s="8"/>
      <c r="I68" s="18">
        <v>0</v>
      </c>
      <c r="J68" s="127"/>
      <c r="K68" s="7">
        <v>0</v>
      </c>
      <c r="L68" s="8"/>
      <c r="M68" s="7">
        <v>0</v>
      </c>
      <c r="N68" s="8"/>
      <c r="O68" s="18">
        <v>0</v>
      </c>
      <c r="P68" s="127"/>
      <c r="Q68" s="7">
        <v>0</v>
      </c>
      <c r="R68" s="8"/>
      <c r="S68" s="7">
        <v>0</v>
      </c>
      <c r="T68" s="8"/>
      <c r="U68" s="7">
        <v>0</v>
      </c>
      <c r="V68" s="8"/>
      <c r="W68" s="18">
        <v>0</v>
      </c>
      <c r="X68" s="127"/>
      <c r="Y68" s="7">
        <v>0</v>
      </c>
      <c r="Z68" s="8"/>
      <c r="AA68" s="7">
        <v>0</v>
      </c>
      <c r="AB68" s="8"/>
      <c r="AC68" s="7">
        <v>0</v>
      </c>
      <c r="AD68" s="8"/>
      <c r="AE68" s="18">
        <v>0</v>
      </c>
      <c r="AF68" s="8"/>
      <c r="AG68" s="18">
        <v>0</v>
      </c>
      <c r="AH68" s="127"/>
      <c r="AI68" s="7">
        <v>0</v>
      </c>
      <c r="AJ68" s="8"/>
      <c r="AK68" s="20">
        <f t="shared" si="2"/>
        <v>0</v>
      </c>
      <c r="AL68" s="21">
        <f t="shared" si="3"/>
        <v>0</v>
      </c>
      <c r="AM68" s="22">
        <f t="shared" si="4"/>
        <v>0</v>
      </c>
    </row>
    <row r="69" spans="3:39">
      <c r="C69" s="94" t="s">
        <v>215</v>
      </c>
      <c r="D69" s="82" t="s">
        <v>365</v>
      </c>
      <c r="E69" s="7">
        <v>0</v>
      </c>
      <c r="F69" s="8"/>
      <c r="G69" s="7">
        <v>0</v>
      </c>
      <c r="H69" s="8"/>
      <c r="I69" s="18">
        <v>0</v>
      </c>
      <c r="J69" s="127"/>
      <c r="K69" s="7">
        <v>0</v>
      </c>
      <c r="L69" s="8"/>
      <c r="M69" s="7">
        <v>0</v>
      </c>
      <c r="N69" s="8"/>
      <c r="O69" s="18">
        <v>0</v>
      </c>
      <c r="P69" s="127"/>
      <c r="Q69" s="7">
        <v>0</v>
      </c>
      <c r="R69" s="8"/>
      <c r="S69" s="7">
        <v>0</v>
      </c>
      <c r="T69" s="8"/>
      <c r="U69" s="7">
        <v>0</v>
      </c>
      <c r="V69" s="8"/>
      <c r="W69" s="18">
        <v>0</v>
      </c>
      <c r="X69" s="127"/>
      <c r="Y69" s="7">
        <v>0</v>
      </c>
      <c r="Z69" s="8"/>
      <c r="AA69" s="7">
        <v>0</v>
      </c>
      <c r="AB69" s="8"/>
      <c r="AC69" s="7">
        <v>0</v>
      </c>
      <c r="AD69" s="8"/>
      <c r="AE69" s="18">
        <v>0</v>
      </c>
      <c r="AF69" s="8"/>
      <c r="AG69" s="18">
        <v>0</v>
      </c>
      <c r="AH69" s="127"/>
      <c r="AI69" s="7">
        <v>0</v>
      </c>
      <c r="AJ69" s="8"/>
      <c r="AK69" s="20">
        <f t="shared" si="2"/>
        <v>0</v>
      </c>
      <c r="AL69" s="21">
        <f t="shared" si="3"/>
        <v>0</v>
      </c>
      <c r="AM69" s="22">
        <f t="shared" si="4"/>
        <v>0</v>
      </c>
    </row>
    <row r="70" spans="3:39">
      <c r="C70" s="94" t="s">
        <v>217</v>
      </c>
      <c r="D70" s="82" t="s">
        <v>366</v>
      </c>
      <c r="E70" s="7">
        <v>36</v>
      </c>
      <c r="F70" s="8"/>
      <c r="G70" s="7">
        <v>36</v>
      </c>
      <c r="H70" s="8"/>
      <c r="I70" s="18">
        <v>44</v>
      </c>
      <c r="J70" s="127"/>
      <c r="K70" s="7">
        <v>19</v>
      </c>
      <c r="L70" s="8"/>
      <c r="M70" s="7">
        <v>28.8</v>
      </c>
      <c r="N70" s="8"/>
      <c r="O70" s="18">
        <v>43.2</v>
      </c>
      <c r="P70" s="127"/>
      <c r="Q70" s="7">
        <v>75</v>
      </c>
      <c r="R70" s="8"/>
      <c r="S70" s="7">
        <v>29.75</v>
      </c>
      <c r="T70" s="8"/>
      <c r="U70" s="7">
        <v>38.25</v>
      </c>
      <c r="V70" s="8"/>
      <c r="W70" s="18">
        <v>153</v>
      </c>
      <c r="X70" s="127"/>
      <c r="Y70" s="7">
        <v>0</v>
      </c>
      <c r="Z70" s="8"/>
      <c r="AA70" s="7">
        <v>0</v>
      </c>
      <c r="AB70" s="8"/>
      <c r="AC70" s="7">
        <v>0</v>
      </c>
      <c r="AD70" s="8"/>
      <c r="AE70" s="18">
        <v>0</v>
      </c>
      <c r="AF70" s="8"/>
      <c r="AG70" s="18">
        <v>0</v>
      </c>
      <c r="AH70" s="127"/>
      <c r="AI70" s="7">
        <v>1683</v>
      </c>
      <c r="AJ70" s="8"/>
      <c r="AK70" s="20">
        <f t="shared" si="2"/>
        <v>2186</v>
      </c>
      <c r="AL70" s="21">
        <f t="shared" si="3"/>
        <v>0</v>
      </c>
      <c r="AM70" s="22">
        <f t="shared" si="4"/>
        <v>2186</v>
      </c>
    </row>
    <row r="71" spans="3:39">
      <c r="C71" s="94" t="s">
        <v>219</v>
      </c>
      <c r="D71" s="82" t="s">
        <v>367</v>
      </c>
      <c r="E71" s="7">
        <v>506</v>
      </c>
      <c r="F71" s="8"/>
      <c r="G71" s="7">
        <v>506</v>
      </c>
      <c r="H71" s="8"/>
      <c r="I71" s="18">
        <v>423</v>
      </c>
      <c r="J71" s="127"/>
      <c r="K71" s="7">
        <v>1195</v>
      </c>
      <c r="L71" s="8"/>
      <c r="M71" s="7">
        <v>100.8</v>
      </c>
      <c r="N71" s="8"/>
      <c r="O71" s="18">
        <v>151.19999999999999</v>
      </c>
      <c r="P71" s="127"/>
      <c r="Q71" s="7">
        <v>260</v>
      </c>
      <c r="R71" s="8"/>
      <c r="S71" s="7">
        <v>103.67</v>
      </c>
      <c r="T71" s="8"/>
      <c r="U71" s="7">
        <v>133.33000000000001</v>
      </c>
      <c r="V71" s="8"/>
      <c r="W71" s="18">
        <v>0</v>
      </c>
      <c r="X71" s="127"/>
      <c r="Y71" s="7">
        <v>0</v>
      </c>
      <c r="Z71" s="8"/>
      <c r="AA71" s="7">
        <v>0</v>
      </c>
      <c r="AB71" s="8"/>
      <c r="AC71" s="7">
        <v>0</v>
      </c>
      <c r="AD71" s="8"/>
      <c r="AE71" s="18">
        <v>0</v>
      </c>
      <c r="AF71" s="8"/>
      <c r="AG71" s="18">
        <v>0</v>
      </c>
      <c r="AH71" s="127"/>
      <c r="AI71" s="7">
        <v>0</v>
      </c>
      <c r="AJ71" s="8"/>
      <c r="AK71" s="20">
        <f t="shared" si="2"/>
        <v>3379</v>
      </c>
      <c r="AL71" s="21">
        <f t="shared" si="3"/>
        <v>0</v>
      </c>
      <c r="AM71" s="22">
        <f t="shared" si="4"/>
        <v>3379</v>
      </c>
    </row>
    <row r="72" spans="3:39">
      <c r="C72" s="94" t="s">
        <v>223</v>
      </c>
      <c r="D72" s="82" t="s">
        <v>368</v>
      </c>
      <c r="E72" s="7">
        <v>0</v>
      </c>
      <c r="F72" s="8"/>
      <c r="G72" s="7">
        <v>0</v>
      </c>
      <c r="H72" s="8"/>
      <c r="I72" s="18">
        <v>0</v>
      </c>
      <c r="J72" s="127"/>
      <c r="K72" s="7">
        <v>0</v>
      </c>
      <c r="L72" s="8"/>
      <c r="M72" s="7">
        <v>0</v>
      </c>
      <c r="N72" s="8"/>
      <c r="O72" s="18">
        <v>0</v>
      </c>
      <c r="P72" s="127"/>
      <c r="Q72" s="7">
        <v>0</v>
      </c>
      <c r="R72" s="8"/>
      <c r="S72" s="7">
        <v>0</v>
      </c>
      <c r="T72" s="8"/>
      <c r="U72" s="7">
        <v>0</v>
      </c>
      <c r="V72" s="8"/>
      <c r="W72" s="18">
        <v>0</v>
      </c>
      <c r="X72" s="127"/>
      <c r="Y72" s="7">
        <v>0</v>
      </c>
      <c r="Z72" s="8"/>
      <c r="AA72" s="7">
        <v>0</v>
      </c>
      <c r="AB72" s="8"/>
      <c r="AC72" s="7">
        <v>0</v>
      </c>
      <c r="AD72" s="8"/>
      <c r="AE72" s="18">
        <v>0</v>
      </c>
      <c r="AF72" s="8"/>
      <c r="AG72" s="18">
        <v>0</v>
      </c>
      <c r="AH72" s="127"/>
      <c r="AI72" s="7">
        <v>0</v>
      </c>
      <c r="AJ72" s="8"/>
      <c r="AK72" s="20">
        <f t="shared" si="2"/>
        <v>0</v>
      </c>
      <c r="AL72" s="21">
        <f t="shared" si="3"/>
        <v>0</v>
      </c>
      <c r="AM72" s="22">
        <f t="shared" si="4"/>
        <v>0</v>
      </c>
    </row>
    <row r="73" spans="3:39">
      <c r="C73" s="94" t="s">
        <v>227</v>
      </c>
      <c r="D73" s="92" t="s">
        <v>369</v>
      </c>
      <c r="E73" s="7">
        <v>537</v>
      </c>
      <c r="F73" s="8"/>
      <c r="G73" s="7">
        <v>537</v>
      </c>
      <c r="H73" s="8"/>
      <c r="I73" s="131">
        <v>638</v>
      </c>
      <c r="J73" s="127"/>
      <c r="K73" s="7">
        <v>276</v>
      </c>
      <c r="L73" s="8"/>
      <c r="M73" s="7">
        <v>195.18</v>
      </c>
      <c r="N73" s="8"/>
      <c r="O73" s="18">
        <v>292.82</v>
      </c>
      <c r="P73" s="127"/>
      <c r="Q73" s="7">
        <v>504</v>
      </c>
      <c r="R73" s="8"/>
      <c r="S73" s="7">
        <v>200.41</v>
      </c>
      <c r="T73" s="8"/>
      <c r="U73" s="7">
        <v>257.58999999999997</v>
      </c>
      <c r="V73" s="8"/>
      <c r="W73" s="18">
        <v>0</v>
      </c>
      <c r="X73" s="127"/>
      <c r="Y73" s="7">
        <v>0</v>
      </c>
      <c r="Z73" s="8"/>
      <c r="AA73" s="7">
        <v>0</v>
      </c>
      <c r="AB73" s="8"/>
      <c r="AC73" s="7">
        <v>0</v>
      </c>
      <c r="AD73" s="8"/>
      <c r="AE73" s="18">
        <v>0</v>
      </c>
      <c r="AF73" s="8"/>
      <c r="AG73" s="18">
        <v>0</v>
      </c>
      <c r="AH73" s="127"/>
      <c r="AI73" s="7">
        <v>0</v>
      </c>
      <c r="AJ73" s="8"/>
      <c r="AK73" s="20">
        <f t="shared" si="2"/>
        <v>3438.0000000000005</v>
      </c>
      <c r="AL73" s="21">
        <f t="shared" si="3"/>
        <v>0</v>
      </c>
      <c r="AM73" s="22">
        <f t="shared" si="4"/>
        <v>3438.0000000000005</v>
      </c>
    </row>
    <row r="74" spans="3:39">
      <c r="C74" s="94" t="s">
        <v>229</v>
      </c>
      <c r="D74" s="92" t="s">
        <v>370</v>
      </c>
      <c r="E74" s="7">
        <v>0</v>
      </c>
      <c r="F74" s="8"/>
      <c r="G74" s="7">
        <v>0</v>
      </c>
      <c r="H74" s="8"/>
      <c r="I74" s="18">
        <v>0</v>
      </c>
      <c r="J74" s="127"/>
      <c r="K74" s="7">
        <v>0</v>
      </c>
      <c r="L74" s="8"/>
      <c r="M74" s="7">
        <v>0</v>
      </c>
      <c r="N74" s="8"/>
      <c r="O74" s="18">
        <v>0</v>
      </c>
      <c r="P74" s="127"/>
      <c r="Q74" s="7">
        <v>0</v>
      </c>
      <c r="R74" s="8"/>
      <c r="S74" s="7">
        <v>0</v>
      </c>
      <c r="T74" s="8"/>
      <c r="U74" s="7">
        <v>0</v>
      </c>
      <c r="V74" s="8"/>
      <c r="W74" s="18">
        <v>0</v>
      </c>
      <c r="X74" s="127"/>
      <c r="Y74" s="7">
        <v>0</v>
      </c>
      <c r="Z74" s="8"/>
      <c r="AA74" s="7">
        <v>0</v>
      </c>
      <c r="AB74" s="8"/>
      <c r="AC74" s="7">
        <v>0</v>
      </c>
      <c r="AD74" s="8"/>
      <c r="AE74" s="18">
        <v>0</v>
      </c>
      <c r="AF74" s="8"/>
      <c r="AG74" s="18">
        <v>0</v>
      </c>
      <c r="AH74" s="127"/>
      <c r="AI74" s="7">
        <v>0</v>
      </c>
      <c r="AJ74" s="8"/>
      <c r="AK74" s="20">
        <f t="shared" si="2"/>
        <v>0</v>
      </c>
      <c r="AL74" s="21">
        <f t="shared" si="3"/>
        <v>0</v>
      </c>
      <c r="AM74" s="22">
        <f t="shared" si="4"/>
        <v>0</v>
      </c>
    </row>
    <row r="75" spans="3:39">
      <c r="C75" s="94" t="s">
        <v>231</v>
      </c>
      <c r="D75" s="92" t="s">
        <v>371</v>
      </c>
      <c r="E75" s="7">
        <v>0</v>
      </c>
      <c r="F75" s="8"/>
      <c r="G75" s="7">
        <v>0</v>
      </c>
      <c r="H75" s="8"/>
      <c r="I75" s="18">
        <v>0</v>
      </c>
      <c r="J75" s="127"/>
      <c r="K75" s="7">
        <v>0</v>
      </c>
      <c r="L75" s="8"/>
      <c r="M75" s="7">
        <v>0</v>
      </c>
      <c r="N75" s="8"/>
      <c r="O75" s="18">
        <v>0</v>
      </c>
      <c r="P75" s="127"/>
      <c r="Q75" s="7">
        <v>12562</v>
      </c>
      <c r="R75" s="8"/>
      <c r="S75" s="7">
        <v>759.5</v>
      </c>
      <c r="T75" s="8"/>
      <c r="U75" s="7">
        <v>976.5</v>
      </c>
      <c r="V75" s="8"/>
      <c r="W75" s="18">
        <v>0</v>
      </c>
      <c r="X75" s="127"/>
      <c r="Y75" s="7">
        <v>0</v>
      </c>
      <c r="Z75" s="8"/>
      <c r="AA75" s="7">
        <v>0</v>
      </c>
      <c r="AB75" s="8"/>
      <c r="AC75" s="7">
        <v>0</v>
      </c>
      <c r="AD75" s="8"/>
      <c r="AE75" s="18">
        <v>0</v>
      </c>
      <c r="AF75" s="8"/>
      <c r="AG75" s="18">
        <v>0</v>
      </c>
      <c r="AH75" s="127"/>
      <c r="AI75" s="7">
        <v>2935.8</v>
      </c>
      <c r="AJ75" s="8"/>
      <c r="AK75" s="20">
        <f t="shared" si="2"/>
        <v>17233.8</v>
      </c>
      <c r="AL75" s="21">
        <f t="shared" si="3"/>
        <v>0</v>
      </c>
      <c r="AM75" s="22">
        <f t="shared" si="4"/>
        <v>17233.8</v>
      </c>
    </row>
    <row r="76" spans="3:39">
      <c r="C76" s="94" t="s">
        <v>233</v>
      </c>
      <c r="D76" s="92" t="s">
        <v>234</v>
      </c>
      <c r="E76" s="7">
        <v>0</v>
      </c>
      <c r="F76" s="8"/>
      <c r="G76" s="7">
        <v>0</v>
      </c>
      <c r="H76" s="8"/>
      <c r="I76" s="18">
        <v>0</v>
      </c>
      <c r="J76" s="127"/>
      <c r="K76" s="7">
        <v>0</v>
      </c>
      <c r="L76" s="8"/>
      <c r="M76" s="7">
        <v>0</v>
      </c>
      <c r="N76" s="8"/>
      <c r="O76" s="18">
        <v>0</v>
      </c>
      <c r="P76" s="127"/>
      <c r="Q76" s="7">
        <v>0</v>
      </c>
      <c r="R76" s="8"/>
      <c r="S76" s="7">
        <v>0</v>
      </c>
      <c r="T76" s="8"/>
      <c r="U76" s="7">
        <v>0</v>
      </c>
      <c r="V76" s="8"/>
      <c r="W76" s="18">
        <v>0</v>
      </c>
      <c r="X76" s="127"/>
      <c r="Y76" s="7">
        <v>0</v>
      </c>
      <c r="Z76" s="8"/>
      <c r="AA76" s="7">
        <v>0</v>
      </c>
      <c r="AB76" s="8"/>
      <c r="AC76" s="7">
        <v>0</v>
      </c>
      <c r="AD76" s="8"/>
      <c r="AE76" s="18">
        <v>0</v>
      </c>
      <c r="AF76" s="8"/>
      <c r="AG76" s="18">
        <v>0</v>
      </c>
      <c r="AH76" s="127"/>
      <c r="AI76" s="7">
        <v>0</v>
      </c>
      <c r="AJ76" s="8"/>
      <c r="AK76" s="20">
        <f t="shared" si="2"/>
        <v>0</v>
      </c>
      <c r="AL76" s="21">
        <f t="shared" si="3"/>
        <v>0</v>
      </c>
      <c r="AM76" s="22">
        <f t="shared" si="4"/>
        <v>0</v>
      </c>
    </row>
    <row r="77" spans="3:39">
      <c r="C77" s="94" t="s">
        <v>235</v>
      </c>
      <c r="D77" s="92" t="s">
        <v>372</v>
      </c>
      <c r="E77" s="7">
        <v>0</v>
      </c>
      <c r="F77" s="8"/>
      <c r="G77" s="7">
        <v>0</v>
      </c>
      <c r="H77" s="8"/>
      <c r="I77" s="18">
        <v>0</v>
      </c>
      <c r="J77" s="127"/>
      <c r="K77" s="7">
        <v>0</v>
      </c>
      <c r="L77" s="8"/>
      <c r="M77" s="7">
        <v>0</v>
      </c>
      <c r="N77" s="8"/>
      <c r="O77" s="18">
        <v>0</v>
      </c>
      <c r="P77" s="127"/>
      <c r="Q77" s="7">
        <v>0</v>
      </c>
      <c r="R77" s="8"/>
      <c r="S77" s="7">
        <v>0</v>
      </c>
      <c r="T77" s="8"/>
      <c r="U77" s="7">
        <v>0</v>
      </c>
      <c r="V77" s="8"/>
      <c r="W77" s="18">
        <v>0</v>
      </c>
      <c r="X77" s="127"/>
      <c r="Y77" s="7">
        <v>0</v>
      </c>
      <c r="Z77" s="8"/>
      <c r="AA77" s="7">
        <v>0</v>
      </c>
      <c r="AB77" s="8"/>
      <c r="AC77" s="7">
        <v>0</v>
      </c>
      <c r="AD77" s="8"/>
      <c r="AE77" s="18">
        <v>0</v>
      </c>
      <c r="AF77" s="8"/>
      <c r="AG77" s="18">
        <v>0</v>
      </c>
      <c r="AH77" s="127"/>
      <c r="AI77" s="7">
        <v>0</v>
      </c>
      <c r="AJ77" s="8"/>
      <c r="AK77" s="20">
        <f t="shared" si="2"/>
        <v>0</v>
      </c>
      <c r="AL77" s="21">
        <f t="shared" si="3"/>
        <v>0</v>
      </c>
      <c r="AM77" s="22">
        <f t="shared" si="4"/>
        <v>0</v>
      </c>
    </row>
    <row r="78" spans="3:39">
      <c r="C78" s="94" t="s">
        <v>237</v>
      </c>
      <c r="D78" s="92" t="s">
        <v>373</v>
      </c>
      <c r="E78" s="7">
        <v>0</v>
      </c>
      <c r="F78" s="8"/>
      <c r="G78" s="7">
        <v>0</v>
      </c>
      <c r="H78" s="8"/>
      <c r="I78" s="18">
        <v>0</v>
      </c>
      <c r="J78" s="127"/>
      <c r="K78" s="7">
        <v>0</v>
      </c>
      <c r="L78" s="8"/>
      <c r="M78" s="7">
        <v>0</v>
      </c>
      <c r="N78" s="8"/>
      <c r="O78" s="18">
        <v>0</v>
      </c>
      <c r="P78" s="127"/>
      <c r="Q78" s="7">
        <v>0</v>
      </c>
      <c r="R78" s="8"/>
      <c r="S78" s="7">
        <v>0</v>
      </c>
      <c r="T78" s="8"/>
      <c r="U78" s="7">
        <v>0</v>
      </c>
      <c r="V78" s="8"/>
      <c r="W78" s="18">
        <v>0</v>
      </c>
      <c r="X78" s="127"/>
      <c r="Y78" s="7">
        <v>0</v>
      </c>
      <c r="Z78" s="8"/>
      <c r="AA78" s="7">
        <v>0</v>
      </c>
      <c r="AB78" s="8"/>
      <c r="AC78" s="7">
        <v>0</v>
      </c>
      <c r="AD78" s="8"/>
      <c r="AE78" s="18">
        <v>0</v>
      </c>
      <c r="AF78" s="8"/>
      <c r="AG78" s="18">
        <v>0</v>
      </c>
      <c r="AH78" s="127"/>
      <c r="AI78" s="7">
        <v>0</v>
      </c>
      <c r="AJ78" s="8"/>
      <c r="AK78" s="20">
        <f t="shared" si="2"/>
        <v>0</v>
      </c>
      <c r="AL78" s="21">
        <f t="shared" si="3"/>
        <v>0</v>
      </c>
      <c r="AM78" s="22">
        <f t="shared" si="4"/>
        <v>0</v>
      </c>
    </row>
    <row r="79" spans="3:39">
      <c r="C79" s="94" t="s">
        <v>239</v>
      </c>
      <c r="D79" s="92" t="s">
        <v>374</v>
      </c>
      <c r="E79" s="7">
        <v>0</v>
      </c>
      <c r="F79" s="8"/>
      <c r="G79" s="7">
        <v>0</v>
      </c>
      <c r="H79" s="8"/>
      <c r="I79" s="18">
        <v>0</v>
      </c>
      <c r="J79" s="127"/>
      <c r="K79" s="7">
        <v>0</v>
      </c>
      <c r="L79" s="8"/>
      <c r="M79" s="7">
        <v>0</v>
      </c>
      <c r="N79" s="8"/>
      <c r="O79" s="18">
        <v>0</v>
      </c>
      <c r="P79" s="127"/>
      <c r="Q79" s="7">
        <v>0</v>
      </c>
      <c r="R79" s="8"/>
      <c r="S79" s="7">
        <v>0</v>
      </c>
      <c r="T79" s="8"/>
      <c r="U79" s="7">
        <v>0</v>
      </c>
      <c r="V79" s="8"/>
      <c r="W79" s="18">
        <v>0</v>
      </c>
      <c r="X79" s="127"/>
      <c r="Y79" s="7">
        <v>0</v>
      </c>
      <c r="Z79" s="8"/>
      <c r="AA79" s="7">
        <v>0</v>
      </c>
      <c r="AB79" s="8"/>
      <c r="AC79" s="7">
        <v>0</v>
      </c>
      <c r="AD79" s="8"/>
      <c r="AE79" s="18">
        <v>0</v>
      </c>
      <c r="AF79" s="8"/>
      <c r="AG79" s="18">
        <v>0</v>
      </c>
      <c r="AH79" s="127"/>
      <c r="AI79" s="7">
        <v>0</v>
      </c>
      <c r="AJ79" s="8"/>
      <c r="AK79" s="20">
        <f t="shared" si="2"/>
        <v>0</v>
      </c>
      <c r="AL79" s="21">
        <f t="shared" si="3"/>
        <v>0</v>
      </c>
      <c r="AM79" s="22">
        <f t="shared" si="4"/>
        <v>0</v>
      </c>
    </row>
    <row r="80" spans="3:39">
      <c r="C80" s="94" t="s">
        <v>241</v>
      </c>
      <c r="D80" s="92" t="s">
        <v>375</v>
      </c>
      <c r="E80" s="7">
        <v>0</v>
      </c>
      <c r="F80" s="8"/>
      <c r="G80" s="7">
        <v>0</v>
      </c>
      <c r="H80" s="8"/>
      <c r="I80" s="18">
        <v>0</v>
      </c>
      <c r="J80" s="127"/>
      <c r="K80" s="7">
        <v>0</v>
      </c>
      <c r="L80" s="8"/>
      <c r="M80" s="7">
        <v>0</v>
      </c>
      <c r="N80" s="8"/>
      <c r="O80" s="18">
        <v>0</v>
      </c>
      <c r="P80" s="127"/>
      <c r="Q80" s="7">
        <v>0</v>
      </c>
      <c r="R80" s="8"/>
      <c r="S80" s="7">
        <v>0</v>
      </c>
      <c r="T80" s="8"/>
      <c r="U80" s="7">
        <v>0</v>
      </c>
      <c r="V80" s="8"/>
      <c r="W80" s="18">
        <v>0</v>
      </c>
      <c r="X80" s="127"/>
      <c r="Y80" s="7">
        <v>0</v>
      </c>
      <c r="Z80" s="8"/>
      <c r="AA80" s="7">
        <v>0</v>
      </c>
      <c r="AB80" s="8"/>
      <c r="AC80" s="7">
        <v>0</v>
      </c>
      <c r="AD80" s="8"/>
      <c r="AE80" s="18">
        <v>0</v>
      </c>
      <c r="AF80" s="8"/>
      <c r="AG80" s="18">
        <v>0</v>
      </c>
      <c r="AH80" s="127"/>
      <c r="AI80" s="7">
        <v>0</v>
      </c>
      <c r="AJ80" s="8"/>
      <c r="AK80" s="20">
        <f t="shared" si="2"/>
        <v>0</v>
      </c>
      <c r="AL80" s="21">
        <f t="shared" si="3"/>
        <v>0</v>
      </c>
      <c r="AM80" s="22">
        <f t="shared" si="4"/>
        <v>0</v>
      </c>
    </row>
    <row r="81" spans="3:39">
      <c r="C81" s="94" t="s">
        <v>243</v>
      </c>
      <c r="D81" s="92" t="s">
        <v>376</v>
      </c>
      <c r="E81" s="7">
        <v>0</v>
      </c>
      <c r="F81" s="8"/>
      <c r="G81" s="7">
        <v>0</v>
      </c>
      <c r="H81" s="8"/>
      <c r="I81" s="18">
        <v>0</v>
      </c>
      <c r="J81" s="127"/>
      <c r="K81" s="7">
        <v>0</v>
      </c>
      <c r="L81" s="8"/>
      <c r="M81" s="7">
        <v>0</v>
      </c>
      <c r="N81" s="8"/>
      <c r="O81" s="18">
        <v>0</v>
      </c>
      <c r="P81" s="127"/>
      <c r="Q81" s="7">
        <v>0</v>
      </c>
      <c r="R81" s="8"/>
      <c r="S81" s="7">
        <v>0</v>
      </c>
      <c r="T81" s="8"/>
      <c r="U81" s="7">
        <v>0</v>
      </c>
      <c r="V81" s="8"/>
      <c r="W81" s="18">
        <v>0</v>
      </c>
      <c r="X81" s="127"/>
      <c r="Y81" s="7">
        <v>0</v>
      </c>
      <c r="Z81" s="8"/>
      <c r="AA81" s="7">
        <v>0</v>
      </c>
      <c r="AB81" s="8"/>
      <c r="AC81" s="7">
        <v>0</v>
      </c>
      <c r="AD81" s="8"/>
      <c r="AE81" s="18">
        <v>0</v>
      </c>
      <c r="AF81" s="8"/>
      <c r="AG81" s="18">
        <v>0</v>
      </c>
      <c r="AH81" s="127"/>
      <c r="AI81" s="7">
        <v>0</v>
      </c>
      <c r="AJ81" s="8"/>
      <c r="AK81" s="20">
        <f t="shared" si="2"/>
        <v>0</v>
      </c>
      <c r="AL81" s="21">
        <f t="shared" si="3"/>
        <v>0</v>
      </c>
      <c r="AM81" s="22">
        <f t="shared" si="4"/>
        <v>0</v>
      </c>
    </row>
    <row r="82" spans="3:39">
      <c r="C82" s="94" t="s">
        <v>245</v>
      </c>
      <c r="D82" s="92" t="s">
        <v>377</v>
      </c>
      <c r="E82" s="7">
        <v>0</v>
      </c>
      <c r="F82" s="8"/>
      <c r="G82" s="7">
        <v>0</v>
      </c>
      <c r="H82" s="8"/>
      <c r="I82" s="18">
        <v>0</v>
      </c>
      <c r="J82" s="127"/>
      <c r="K82" s="7">
        <v>0</v>
      </c>
      <c r="L82" s="8"/>
      <c r="M82" s="7">
        <v>0</v>
      </c>
      <c r="N82" s="8"/>
      <c r="O82" s="18">
        <v>0</v>
      </c>
      <c r="P82" s="127"/>
      <c r="Q82" s="7">
        <v>0</v>
      </c>
      <c r="R82" s="8"/>
      <c r="S82" s="7">
        <v>0</v>
      </c>
      <c r="T82" s="8"/>
      <c r="U82" s="7">
        <v>0</v>
      </c>
      <c r="V82" s="8"/>
      <c r="W82" s="18">
        <v>0</v>
      </c>
      <c r="X82" s="127"/>
      <c r="Y82" s="7">
        <v>0</v>
      </c>
      <c r="Z82" s="8"/>
      <c r="AA82" s="7">
        <v>0</v>
      </c>
      <c r="AB82" s="8"/>
      <c r="AC82" s="7">
        <v>0</v>
      </c>
      <c r="AD82" s="8"/>
      <c r="AE82" s="18">
        <v>0</v>
      </c>
      <c r="AF82" s="8"/>
      <c r="AG82" s="18">
        <v>0</v>
      </c>
      <c r="AH82" s="127"/>
      <c r="AI82" s="7">
        <v>0</v>
      </c>
      <c r="AJ82" s="8"/>
      <c r="AK82" s="20">
        <f t="shared" si="2"/>
        <v>0</v>
      </c>
      <c r="AL82" s="21">
        <f t="shared" si="3"/>
        <v>0</v>
      </c>
      <c r="AM82" s="22">
        <f t="shared" si="4"/>
        <v>0</v>
      </c>
    </row>
    <row r="83" spans="3:39">
      <c r="C83" s="94" t="s">
        <v>247</v>
      </c>
      <c r="D83" s="92" t="s">
        <v>378</v>
      </c>
      <c r="E83" s="7">
        <v>0</v>
      </c>
      <c r="F83" s="8"/>
      <c r="G83" s="7">
        <v>0</v>
      </c>
      <c r="H83" s="8"/>
      <c r="I83" s="18">
        <v>0</v>
      </c>
      <c r="J83" s="127"/>
      <c r="K83" s="7">
        <v>0</v>
      </c>
      <c r="L83" s="8"/>
      <c r="M83" s="7">
        <v>0</v>
      </c>
      <c r="N83" s="8"/>
      <c r="O83" s="18">
        <v>0</v>
      </c>
      <c r="P83" s="127"/>
      <c r="Q83" s="7">
        <v>0</v>
      </c>
      <c r="R83" s="8"/>
      <c r="S83" s="7">
        <v>0</v>
      </c>
      <c r="T83" s="8"/>
      <c r="U83" s="7">
        <v>0</v>
      </c>
      <c r="V83" s="8"/>
      <c r="W83" s="18">
        <v>0</v>
      </c>
      <c r="X83" s="127"/>
      <c r="Y83" s="7">
        <v>0</v>
      </c>
      <c r="Z83" s="8"/>
      <c r="AA83" s="7">
        <v>0</v>
      </c>
      <c r="AB83" s="8"/>
      <c r="AC83" s="7">
        <v>0</v>
      </c>
      <c r="AD83" s="8"/>
      <c r="AE83" s="18">
        <v>0</v>
      </c>
      <c r="AF83" s="8"/>
      <c r="AG83" s="18">
        <v>0</v>
      </c>
      <c r="AH83" s="127"/>
      <c r="AI83" s="7">
        <v>0</v>
      </c>
      <c r="AJ83" s="8"/>
      <c r="AK83" s="20">
        <f t="shared" si="2"/>
        <v>0</v>
      </c>
      <c r="AL83" s="21">
        <f t="shared" si="3"/>
        <v>0</v>
      </c>
      <c r="AM83" s="22">
        <f t="shared" si="4"/>
        <v>0</v>
      </c>
    </row>
    <row r="84" spans="3:39">
      <c r="C84" s="94" t="s">
        <v>249</v>
      </c>
      <c r="D84" s="92" t="s">
        <v>379</v>
      </c>
      <c r="E84" s="7">
        <v>0</v>
      </c>
      <c r="F84" s="8"/>
      <c r="G84" s="7">
        <v>0</v>
      </c>
      <c r="H84" s="8"/>
      <c r="I84" s="18">
        <v>0</v>
      </c>
      <c r="J84" s="127"/>
      <c r="K84" s="7">
        <v>0</v>
      </c>
      <c r="L84" s="8"/>
      <c r="M84" s="7">
        <v>0</v>
      </c>
      <c r="N84" s="8"/>
      <c r="O84" s="18">
        <v>0</v>
      </c>
      <c r="P84" s="127"/>
      <c r="Q84" s="7">
        <v>0</v>
      </c>
      <c r="R84" s="8"/>
      <c r="S84" s="7">
        <v>0</v>
      </c>
      <c r="T84" s="8"/>
      <c r="U84" s="7">
        <v>0</v>
      </c>
      <c r="V84" s="8"/>
      <c r="W84" s="18">
        <v>0</v>
      </c>
      <c r="X84" s="127"/>
      <c r="Y84" s="7">
        <v>0</v>
      </c>
      <c r="Z84" s="8"/>
      <c r="AA84" s="7">
        <v>0</v>
      </c>
      <c r="AB84" s="8"/>
      <c r="AC84" s="7">
        <v>0</v>
      </c>
      <c r="AD84" s="8"/>
      <c r="AE84" s="18">
        <v>0</v>
      </c>
      <c r="AF84" s="8"/>
      <c r="AG84" s="18">
        <v>0</v>
      </c>
      <c r="AH84" s="127"/>
      <c r="AI84" s="7">
        <v>0</v>
      </c>
      <c r="AJ84" s="8"/>
      <c r="AK84" s="20">
        <f t="shared" si="2"/>
        <v>0</v>
      </c>
      <c r="AL84" s="21">
        <f t="shared" si="3"/>
        <v>0</v>
      </c>
      <c r="AM84" s="22">
        <f t="shared" si="4"/>
        <v>0</v>
      </c>
    </row>
    <row r="85" spans="3:39">
      <c r="C85" s="94" t="s">
        <v>251</v>
      </c>
      <c r="D85" s="92" t="s">
        <v>380</v>
      </c>
      <c r="E85" s="7">
        <v>0</v>
      </c>
      <c r="F85" s="8"/>
      <c r="G85" s="7">
        <v>0</v>
      </c>
      <c r="H85" s="8"/>
      <c r="I85" s="18">
        <v>0</v>
      </c>
      <c r="J85" s="127"/>
      <c r="K85" s="7">
        <v>0</v>
      </c>
      <c r="L85" s="8"/>
      <c r="M85" s="7">
        <v>0</v>
      </c>
      <c r="N85" s="8"/>
      <c r="O85" s="18">
        <v>0</v>
      </c>
      <c r="P85" s="127"/>
      <c r="Q85" s="7">
        <v>0</v>
      </c>
      <c r="R85" s="8"/>
      <c r="S85" s="7">
        <v>0</v>
      </c>
      <c r="T85" s="8"/>
      <c r="U85" s="7">
        <v>0</v>
      </c>
      <c r="V85" s="8"/>
      <c r="W85" s="18">
        <v>0</v>
      </c>
      <c r="X85" s="127"/>
      <c r="Y85" s="7">
        <v>0</v>
      </c>
      <c r="Z85" s="8"/>
      <c r="AA85" s="7">
        <v>0</v>
      </c>
      <c r="AB85" s="8"/>
      <c r="AC85" s="7">
        <v>0</v>
      </c>
      <c r="AD85" s="8"/>
      <c r="AE85" s="18">
        <v>0</v>
      </c>
      <c r="AF85" s="8"/>
      <c r="AG85" s="18">
        <v>0</v>
      </c>
      <c r="AH85" s="127"/>
      <c r="AI85" s="7">
        <v>0</v>
      </c>
      <c r="AJ85" s="8"/>
      <c r="AK85" s="20">
        <f t="shared" si="2"/>
        <v>0</v>
      </c>
      <c r="AL85" s="21">
        <f t="shared" si="3"/>
        <v>0</v>
      </c>
      <c r="AM85" s="22">
        <f t="shared" si="4"/>
        <v>0</v>
      </c>
    </row>
    <row r="86" spans="3:39">
      <c r="C86" s="94" t="s">
        <v>253</v>
      </c>
      <c r="D86" s="92" t="s">
        <v>381</v>
      </c>
      <c r="E86" s="7">
        <v>478035</v>
      </c>
      <c r="F86" s="8"/>
      <c r="G86" s="7">
        <v>478035</v>
      </c>
      <c r="H86" s="8"/>
      <c r="I86" s="18">
        <v>558481</v>
      </c>
      <c r="J86" s="127"/>
      <c r="K86" s="7">
        <v>231303</v>
      </c>
      <c r="L86" s="8"/>
      <c r="M86" s="7">
        <v>0</v>
      </c>
      <c r="N86" s="8"/>
      <c r="O86" s="18">
        <v>0</v>
      </c>
      <c r="P86" s="127"/>
      <c r="Q86" s="7">
        <v>0</v>
      </c>
      <c r="R86" s="8"/>
      <c r="S86" s="7">
        <v>0</v>
      </c>
      <c r="T86" s="8"/>
      <c r="U86" s="7">
        <v>0</v>
      </c>
      <c r="V86" s="8"/>
      <c r="W86" s="18">
        <v>95325.5</v>
      </c>
      <c r="X86" s="127"/>
      <c r="Y86" s="7">
        <v>0</v>
      </c>
      <c r="Z86" s="8"/>
      <c r="AA86" s="7">
        <v>0</v>
      </c>
      <c r="AB86" s="8"/>
      <c r="AC86" s="7">
        <v>17500</v>
      </c>
      <c r="AD86" s="8"/>
      <c r="AE86" s="18">
        <v>0</v>
      </c>
      <c r="AF86" s="8"/>
      <c r="AG86" s="18">
        <v>0</v>
      </c>
      <c r="AH86" s="127"/>
      <c r="AI86" s="7">
        <v>1392097.82</v>
      </c>
      <c r="AJ86" s="8"/>
      <c r="AK86" s="20">
        <f t="shared" si="2"/>
        <v>3250777.3200000003</v>
      </c>
      <c r="AL86" s="21">
        <f t="shared" si="3"/>
        <v>0</v>
      </c>
      <c r="AM86" s="22">
        <f t="shared" si="4"/>
        <v>3250777.3200000003</v>
      </c>
    </row>
    <row r="87" spans="3:39">
      <c r="C87" s="94" t="s">
        <v>255</v>
      </c>
      <c r="D87" s="92" t="s">
        <v>382</v>
      </c>
      <c r="E87" s="7">
        <v>0</v>
      </c>
      <c r="F87" s="8"/>
      <c r="G87" s="7">
        <v>0</v>
      </c>
      <c r="H87" s="8"/>
      <c r="I87" s="18">
        <v>0</v>
      </c>
      <c r="J87" s="127"/>
      <c r="K87" s="7">
        <v>14764</v>
      </c>
      <c r="L87" s="8"/>
      <c r="M87" s="7">
        <v>0</v>
      </c>
      <c r="N87" s="8"/>
      <c r="O87" s="18">
        <v>0</v>
      </c>
      <c r="P87" s="127"/>
      <c r="Q87" s="7">
        <v>0</v>
      </c>
      <c r="R87" s="8"/>
      <c r="S87" s="7">
        <v>0</v>
      </c>
      <c r="T87" s="8"/>
      <c r="U87" s="7">
        <v>0</v>
      </c>
      <c r="V87" s="8"/>
      <c r="W87" s="18">
        <v>0</v>
      </c>
      <c r="X87" s="127"/>
      <c r="Y87" s="7">
        <v>0</v>
      </c>
      <c r="Z87" s="8"/>
      <c r="AA87" s="7">
        <v>0</v>
      </c>
      <c r="AB87" s="8"/>
      <c r="AC87" s="7">
        <v>0</v>
      </c>
      <c r="AD87" s="8"/>
      <c r="AE87" s="18">
        <v>0</v>
      </c>
      <c r="AF87" s="8"/>
      <c r="AG87" s="18">
        <v>0</v>
      </c>
      <c r="AH87" s="127"/>
      <c r="AI87" s="7">
        <v>0</v>
      </c>
      <c r="AJ87" s="8"/>
      <c r="AK87" s="20">
        <f t="shared" si="2"/>
        <v>14764</v>
      </c>
      <c r="AL87" s="21">
        <f t="shared" si="3"/>
        <v>0</v>
      </c>
      <c r="AM87" s="22">
        <f t="shared" si="4"/>
        <v>14764</v>
      </c>
    </row>
    <row r="88" spans="3:39">
      <c r="C88" s="94" t="s">
        <v>257</v>
      </c>
      <c r="D88" s="92" t="s">
        <v>383</v>
      </c>
      <c r="E88" s="7">
        <v>0</v>
      </c>
      <c r="F88" s="8"/>
      <c r="G88" s="7">
        <v>0</v>
      </c>
      <c r="H88" s="8"/>
      <c r="I88" s="18">
        <v>0</v>
      </c>
      <c r="J88" s="127"/>
      <c r="K88" s="7">
        <v>0</v>
      </c>
      <c r="L88" s="8"/>
      <c r="M88" s="7">
        <v>20942.82</v>
      </c>
      <c r="N88" s="8"/>
      <c r="O88" s="18">
        <v>31414.18</v>
      </c>
      <c r="P88" s="127"/>
      <c r="Q88" s="7">
        <v>61169</v>
      </c>
      <c r="R88" s="8"/>
      <c r="S88" s="7">
        <v>55963.46</v>
      </c>
      <c r="T88" s="8"/>
      <c r="U88" s="7">
        <v>71953.039999999994</v>
      </c>
      <c r="V88" s="8"/>
      <c r="W88" s="18">
        <v>0</v>
      </c>
      <c r="X88" s="127"/>
      <c r="Y88" s="7">
        <v>0</v>
      </c>
      <c r="Z88" s="8"/>
      <c r="AA88" s="7">
        <v>0</v>
      </c>
      <c r="AB88" s="8"/>
      <c r="AC88" s="7">
        <v>0</v>
      </c>
      <c r="AD88" s="8"/>
      <c r="AE88" s="18">
        <v>0</v>
      </c>
      <c r="AF88" s="8"/>
      <c r="AG88" s="18">
        <v>0</v>
      </c>
      <c r="AH88" s="127"/>
      <c r="AI88" s="7">
        <v>0</v>
      </c>
      <c r="AJ88" s="8"/>
      <c r="AK88" s="20">
        <f t="shared" ref="AK88:AK102" si="5">E88+G88+K88+M88+Q88+S88+Y88+AA88+AC88+U88+AI88+I88+O88+W88+AE88+AG88</f>
        <v>241442.5</v>
      </c>
      <c r="AL88" s="21">
        <f t="shared" ref="AL88:AL105" si="6">F88+H88+L88+N88+R88+T88+Z88+AB88+AD88+V88+AJ88+J88+P88+X88+AF88+AH88</f>
        <v>0</v>
      </c>
      <c r="AM88" s="22">
        <f t="shared" ref="AM88:AM105" si="7">AK88-AL88</f>
        <v>241442.5</v>
      </c>
    </row>
    <row r="89" spans="3:39">
      <c r="C89" s="94" t="s">
        <v>260</v>
      </c>
      <c r="D89" s="92" t="s">
        <v>384</v>
      </c>
      <c r="E89" s="7">
        <v>0</v>
      </c>
      <c r="F89" s="8"/>
      <c r="G89" s="7">
        <v>0</v>
      </c>
      <c r="H89" s="8"/>
      <c r="I89" s="18">
        <v>0</v>
      </c>
      <c r="J89" s="127"/>
      <c r="K89" s="7">
        <v>0</v>
      </c>
      <c r="L89" s="8"/>
      <c r="M89" s="7">
        <v>0</v>
      </c>
      <c r="N89" s="8"/>
      <c r="O89" s="18">
        <v>0</v>
      </c>
      <c r="P89" s="127"/>
      <c r="Q89" s="7">
        <v>0</v>
      </c>
      <c r="R89" s="8"/>
      <c r="S89" s="7">
        <v>0</v>
      </c>
      <c r="T89" s="8"/>
      <c r="U89" s="7">
        <v>0</v>
      </c>
      <c r="V89" s="8"/>
      <c r="W89" s="18">
        <v>0</v>
      </c>
      <c r="X89" s="127"/>
      <c r="Y89" s="7">
        <v>0</v>
      </c>
      <c r="Z89" s="8"/>
      <c r="AA89" s="7">
        <v>0</v>
      </c>
      <c r="AB89" s="8"/>
      <c r="AC89" s="7">
        <v>0</v>
      </c>
      <c r="AD89" s="8"/>
      <c r="AE89" s="18">
        <v>0</v>
      </c>
      <c r="AF89" s="8"/>
      <c r="AG89" s="18">
        <v>0</v>
      </c>
      <c r="AH89" s="127"/>
      <c r="AI89" s="7">
        <v>0</v>
      </c>
      <c r="AJ89" s="8"/>
      <c r="AK89" s="20">
        <f t="shared" si="5"/>
        <v>0</v>
      </c>
      <c r="AL89" s="21">
        <f t="shared" si="6"/>
        <v>0</v>
      </c>
      <c r="AM89" s="22">
        <f t="shared" si="7"/>
        <v>0</v>
      </c>
    </row>
    <row r="90" spans="3:39">
      <c r="C90" s="94" t="s">
        <v>262</v>
      </c>
      <c r="D90" s="92" t="s">
        <v>385</v>
      </c>
      <c r="E90" s="7">
        <v>0</v>
      </c>
      <c r="F90" s="8"/>
      <c r="G90" s="7">
        <v>0</v>
      </c>
      <c r="H90" s="8"/>
      <c r="I90" s="18">
        <v>0</v>
      </c>
      <c r="J90" s="127"/>
      <c r="K90" s="7">
        <v>0</v>
      </c>
      <c r="L90" s="8"/>
      <c r="M90" s="7">
        <v>0</v>
      </c>
      <c r="N90" s="8"/>
      <c r="O90" s="18">
        <v>0</v>
      </c>
      <c r="P90" s="127"/>
      <c r="Q90" s="7">
        <v>0</v>
      </c>
      <c r="R90" s="8"/>
      <c r="S90" s="7">
        <v>0</v>
      </c>
      <c r="T90" s="8"/>
      <c r="U90" s="7">
        <v>0</v>
      </c>
      <c r="V90" s="8"/>
      <c r="W90" s="18">
        <v>0</v>
      </c>
      <c r="X90" s="127"/>
      <c r="Y90" s="7">
        <v>0</v>
      </c>
      <c r="Z90" s="8"/>
      <c r="AA90" s="7">
        <v>0</v>
      </c>
      <c r="AB90" s="8"/>
      <c r="AC90" s="7">
        <v>0</v>
      </c>
      <c r="AD90" s="8"/>
      <c r="AE90" s="18">
        <v>0</v>
      </c>
      <c r="AF90" s="8"/>
      <c r="AG90" s="18">
        <v>0</v>
      </c>
      <c r="AH90" s="127"/>
      <c r="AI90" s="7">
        <v>0</v>
      </c>
      <c r="AJ90" s="8"/>
      <c r="AK90" s="20">
        <f t="shared" si="5"/>
        <v>0</v>
      </c>
      <c r="AL90" s="21">
        <f t="shared" si="6"/>
        <v>0</v>
      </c>
      <c r="AM90" s="22">
        <f t="shared" si="7"/>
        <v>0</v>
      </c>
    </row>
    <row r="91" spans="3:39">
      <c r="C91" s="94" t="s">
        <v>264</v>
      </c>
      <c r="D91" s="92" t="s">
        <v>386</v>
      </c>
      <c r="E91" s="7">
        <v>0</v>
      </c>
      <c r="F91" s="8"/>
      <c r="G91" s="7">
        <v>0</v>
      </c>
      <c r="H91" s="8"/>
      <c r="I91" s="18">
        <v>0</v>
      </c>
      <c r="J91" s="127"/>
      <c r="K91" s="7">
        <v>0</v>
      </c>
      <c r="L91" s="8"/>
      <c r="M91" s="7">
        <v>0</v>
      </c>
      <c r="N91" s="8"/>
      <c r="O91" s="18">
        <v>0</v>
      </c>
      <c r="P91" s="127"/>
      <c r="Q91" s="7">
        <v>0</v>
      </c>
      <c r="R91" s="8"/>
      <c r="S91" s="7">
        <v>0</v>
      </c>
      <c r="T91" s="8"/>
      <c r="U91" s="7">
        <v>0</v>
      </c>
      <c r="V91" s="8"/>
      <c r="W91" s="18">
        <v>0</v>
      </c>
      <c r="X91" s="127"/>
      <c r="Y91" s="7">
        <v>0</v>
      </c>
      <c r="Z91" s="8"/>
      <c r="AA91" s="7">
        <v>0</v>
      </c>
      <c r="AB91" s="8"/>
      <c r="AC91" s="7">
        <v>0</v>
      </c>
      <c r="AD91" s="8"/>
      <c r="AE91" s="18">
        <v>0</v>
      </c>
      <c r="AF91" s="8"/>
      <c r="AG91" s="18">
        <v>0</v>
      </c>
      <c r="AH91" s="127"/>
      <c r="AI91" s="7">
        <v>0</v>
      </c>
      <c r="AJ91" s="8"/>
      <c r="AK91" s="20">
        <f t="shared" si="5"/>
        <v>0</v>
      </c>
      <c r="AL91" s="21">
        <f t="shared" si="6"/>
        <v>0</v>
      </c>
      <c r="AM91" s="22">
        <f t="shared" si="7"/>
        <v>0</v>
      </c>
    </row>
    <row r="92" spans="3:39">
      <c r="C92" s="94" t="s">
        <v>268</v>
      </c>
      <c r="D92" s="92" t="s">
        <v>387</v>
      </c>
      <c r="E92" s="7">
        <v>0</v>
      </c>
      <c r="F92" s="8"/>
      <c r="G92" s="7">
        <v>0</v>
      </c>
      <c r="H92" s="8"/>
      <c r="I92" s="18">
        <v>0</v>
      </c>
      <c r="J92" s="127"/>
      <c r="K92" s="7">
        <v>0</v>
      </c>
      <c r="L92" s="8"/>
      <c r="M92" s="7">
        <v>0</v>
      </c>
      <c r="N92" s="8"/>
      <c r="O92" s="18">
        <v>0</v>
      </c>
      <c r="P92" s="127"/>
      <c r="Q92" s="7">
        <v>0</v>
      </c>
      <c r="R92" s="8"/>
      <c r="S92" s="7">
        <v>0</v>
      </c>
      <c r="T92" s="8"/>
      <c r="U92" s="7">
        <v>0</v>
      </c>
      <c r="V92" s="8"/>
      <c r="W92" s="18">
        <v>0</v>
      </c>
      <c r="X92" s="127"/>
      <c r="Y92" s="7">
        <v>0</v>
      </c>
      <c r="Z92" s="8"/>
      <c r="AA92" s="7">
        <v>0</v>
      </c>
      <c r="AB92" s="8"/>
      <c r="AC92" s="7">
        <v>0</v>
      </c>
      <c r="AD92" s="8"/>
      <c r="AE92" s="18">
        <v>0</v>
      </c>
      <c r="AF92" s="8"/>
      <c r="AG92" s="18">
        <v>0</v>
      </c>
      <c r="AH92" s="127"/>
      <c r="AI92" s="7">
        <v>0</v>
      </c>
      <c r="AJ92" s="8"/>
      <c r="AK92" s="20">
        <f t="shared" si="5"/>
        <v>0</v>
      </c>
      <c r="AL92" s="21">
        <f t="shared" si="6"/>
        <v>0</v>
      </c>
      <c r="AM92" s="22">
        <f t="shared" si="7"/>
        <v>0</v>
      </c>
    </row>
    <row r="93" spans="3:39">
      <c r="C93" s="94" t="s">
        <v>266</v>
      </c>
      <c r="D93" s="92" t="s">
        <v>388</v>
      </c>
      <c r="E93" s="7">
        <v>0</v>
      </c>
      <c r="F93" s="8"/>
      <c r="G93" s="7">
        <v>0</v>
      </c>
      <c r="H93" s="8"/>
      <c r="I93" s="18">
        <v>0</v>
      </c>
      <c r="J93" s="127"/>
      <c r="K93" s="7">
        <v>0</v>
      </c>
      <c r="L93" s="8"/>
      <c r="M93" s="7">
        <v>0</v>
      </c>
      <c r="N93" s="8"/>
      <c r="O93" s="18">
        <v>0</v>
      </c>
      <c r="P93" s="127"/>
      <c r="Q93" s="7">
        <v>0</v>
      </c>
      <c r="R93" s="8"/>
      <c r="S93" s="7">
        <v>0</v>
      </c>
      <c r="T93" s="8"/>
      <c r="U93" s="7">
        <v>0</v>
      </c>
      <c r="V93" s="8"/>
      <c r="W93" s="18">
        <v>0</v>
      </c>
      <c r="X93" s="127"/>
      <c r="Y93" s="7">
        <v>0</v>
      </c>
      <c r="Z93" s="8"/>
      <c r="AA93" s="7">
        <v>0</v>
      </c>
      <c r="AB93" s="8"/>
      <c r="AC93" s="7">
        <v>0</v>
      </c>
      <c r="AD93" s="8"/>
      <c r="AE93" s="18">
        <v>0</v>
      </c>
      <c r="AF93" s="8"/>
      <c r="AG93" s="18">
        <v>0</v>
      </c>
      <c r="AH93" s="127"/>
      <c r="AI93" s="7">
        <v>0</v>
      </c>
      <c r="AJ93" s="8"/>
      <c r="AK93" s="20">
        <f t="shared" si="5"/>
        <v>0</v>
      </c>
      <c r="AL93" s="21">
        <f t="shared" si="6"/>
        <v>0</v>
      </c>
      <c r="AM93" s="22">
        <f t="shared" si="7"/>
        <v>0</v>
      </c>
    </row>
    <row r="94" spans="3:39">
      <c r="C94" s="94" t="s">
        <v>272</v>
      </c>
      <c r="D94" s="92" t="s">
        <v>389</v>
      </c>
      <c r="E94" s="7">
        <v>0</v>
      </c>
      <c r="F94" s="8"/>
      <c r="G94" s="7">
        <v>0</v>
      </c>
      <c r="H94" s="8"/>
      <c r="I94" s="18">
        <v>0</v>
      </c>
      <c r="J94" s="127"/>
      <c r="K94" s="7">
        <v>0</v>
      </c>
      <c r="L94" s="8"/>
      <c r="M94" s="7">
        <v>0</v>
      </c>
      <c r="N94" s="8"/>
      <c r="O94" s="18">
        <v>0</v>
      </c>
      <c r="P94" s="127"/>
      <c r="Q94" s="7">
        <v>0</v>
      </c>
      <c r="R94" s="8"/>
      <c r="S94" s="7">
        <v>0</v>
      </c>
      <c r="T94" s="8"/>
      <c r="U94" s="7">
        <v>0</v>
      </c>
      <c r="V94" s="8"/>
      <c r="W94" s="18">
        <v>0</v>
      </c>
      <c r="X94" s="127"/>
      <c r="Y94" s="7">
        <v>0</v>
      </c>
      <c r="Z94" s="8"/>
      <c r="AA94" s="7">
        <v>0</v>
      </c>
      <c r="AB94" s="8"/>
      <c r="AC94" s="7">
        <v>0</v>
      </c>
      <c r="AD94" s="8"/>
      <c r="AE94" s="18">
        <v>0</v>
      </c>
      <c r="AF94" s="8"/>
      <c r="AG94" s="18">
        <v>0</v>
      </c>
      <c r="AH94" s="127"/>
      <c r="AI94" s="7">
        <v>0</v>
      </c>
      <c r="AJ94" s="8"/>
      <c r="AK94" s="20">
        <f t="shared" si="5"/>
        <v>0</v>
      </c>
      <c r="AL94" s="21">
        <f t="shared" si="6"/>
        <v>0</v>
      </c>
      <c r="AM94" s="22">
        <f t="shared" si="7"/>
        <v>0</v>
      </c>
    </row>
    <row r="95" spans="3:39">
      <c r="C95" s="94" t="s">
        <v>274</v>
      </c>
      <c r="D95" s="92" t="s">
        <v>390</v>
      </c>
      <c r="E95" s="7">
        <v>0</v>
      </c>
      <c r="F95" s="8"/>
      <c r="G95" s="7">
        <v>0</v>
      </c>
      <c r="H95" s="8"/>
      <c r="I95" s="18">
        <v>0</v>
      </c>
      <c r="J95" s="127"/>
      <c r="K95" s="7">
        <v>0</v>
      </c>
      <c r="L95" s="8"/>
      <c r="M95" s="7">
        <v>0</v>
      </c>
      <c r="N95" s="8"/>
      <c r="O95" s="18">
        <v>0</v>
      </c>
      <c r="P95" s="127"/>
      <c r="Q95" s="7">
        <v>0</v>
      </c>
      <c r="R95" s="8"/>
      <c r="S95" s="7">
        <v>0</v>
      </c>
      <c r="T95" s="8"/>
      <c r="U95" s="7">
        <v>0</v>
      </c>
      <c r="V95" s="8"/>
      <c r="W95" s="18">
        <v>0</v>
      </c>
      <c r="X95" s="127"/>
      <c r="Y95" s="7">
        <v>0</v>
      </c>
      <c r="Z95" s="8"/>
      <c r="AA95" s="7">
        <v>0</v>
      </c>
      <c r="AB95" s="8"/>
      <c r="AC95" s="7">
        <v>0</v>
      </c>
      <c r="AD95" s="8"/>
      <c r="AE95" s="18">
        <v>0</v>
      </c>
      <c r="AF95" s="8"/>
      <c r="AG95" s="18">
        <v>0</v>
      </c>
      <c r="AH95" s="127"/>
      <c r="AI95" s="7">
        <v>0</v>
      </c>
      <c r="AJ95" s="8"/>
      <c r="AK95" s="20">
        <f t="shared" si="5"/>
        <v>0</v>
      </c>
      <c r="AL95" s="21">
        <f t="shared" si="6"/>
        <v>0</v>
      </c>
      <c r="AM95" s="22">
        <f t="shared" si="7"/>
        <v>0</v>
      </c>
    </row>
    <row r="96" spans="3:39">
      <c r="C96" s="94" t="s">
        <v>276</v>
      </c>
      <c r="D96" s="92" t="s">
        <v>391</v>
      </c>
      <c r="E96" s="7">
        <v>0</v>
      </c>
      <c r="F96" s="8"/>
      <c r="G96" s="7">
        <v>0</v>
      </c>
      <c r="H96" s="8"/>
      <c r="I96" s="18">
        <v>0</v>
      </c>
      <c r="J96" s="127"/>
      <c r="K96" s="7">
        <v>0</v>
      </c>
      <c r="L96" s="8"/>
      <c r="M96" s="7">
        <v>0</v>
      </c>
      <c r="N96" s="8"/>
      <c r="O96" s="18">
        <v>0</v>
      </c>
      <c r="P96" s="127"/>
      <c r="Q96" s="7">
        <v>0</v>
      </c>
      <c r="R96" s="8"/>
      <c r="S96" s="7">
        <v>0</v>
      </c>
      <c r="T96" s="8"/>
      <c r="U96" s="7">
        <v>0</v>
      </c>
      <c r="V96" s="8"/>
      <c r="W96" s="18">
        <v>0</v>
      </c>
      <c r="X96" s="127"/>
      <c r="Y96" s="7">
        <v>0</v>
      </c>
      <c r="Z96" s="8"/>
      <c r="AA96" s="7">
        <v>0</v>
      </c>
      <c r="AB96" s="8"/>
      <c r="AC96" s="7">
        <v>0</v>
      </c>
      <c r="AD96" s="8"/>
      <c r="AE96" s="18">
        <v>0</v>
      </c>
      <c r="AF96" s="8"/>
      <c r="AG96" s="18">
        <v>0</v>
      </c>
      <c r="AH96" s="127"/>
      <c r="AI96" s="7">
        <v>0</v>
      </c>
      <c r="AJ96" s="8"/>
      <c r="AK96" s="20">
        <f t="shared" si="5"/>
        <v>0</v>
      </c>
      <c r="AL96" s="21">
        <f t="shared" si="6"/>
        <v>0</v>
      </c>
      <c r="AM96" s="22">
        <f t="shared" si="7"/>
        <v>0</v>
      </c>
    </row>
    <row r="97" spans="3:39">
      <c r="C97" s="94" t="s">
        <v>278</v>
      </c>
      <c r="D97" s="92" t="s">
        <v>392</v>
      </c>
      <c r="E97" s="7">
        <v>0</v>
      </c>
      <c r="F97" s="8"/>
      <c r="G97" s="7">
        <v>0</v>
      </c>
      <c r="H97" s="8"/>
      <c r="I97" s="18">
        <v>0</v>
      </c>
      <c r="J97" s="127"/>
      <c r="K97" s="7">
        <v>0</v>
      </c>
      <c r="L97" s="8"/>
      <c r="M97" s="7">
        <v>0</v>
      </c>
      <c r="N97" s="8"/>
      <c r="O97" s="18">
        <v>0</v>
      </c>
      <c r="P97" s="127"/>
      <c r="Q97" s="7">
        <v>0</v>
      </c>
      <c r="R97" s="8"/>
      <c r="S97" s="7">
        <v>0</v>
      </c>
      <c r="T97" s="8"/>
      <c r="U97" s="7">
        <v>0</v>
      </c>
      <c r="V97" s="8"/>
      <c r="W97" s="18">
        <v>0</v>
      </c>
      <c r="X97" s="127"/>
      <c r="Y97" s="7">
        <v>0</v>
      </c>
      <c r="Z97" s="8"/>
      <c r="AA97" s="7">
        <v>0</v>
      </c>
      <c r="AB97" s="8"/>
      <c r="AC97" s="7">
        <v>0</v>
      </c>
      <c r="AD97" s="8"/>
      <c r="AE97" s="18">
        <v>0</v>
      </c>
      <c r="AF97" s="8"/>
      <c r="AG97" s="18">
        <v>0</v>
      </c>
      <c r="AH97" s="127"/>
      <c r="AI97" s="7">
        <v>0</v>
      </c>
      <c r="AJ97" s="8"/>
      <c r="AK97" s="20">
        <f t="shared" si="5"/>
        <v>0</v>
      </c>
      <c r="AL97" s="21">
        <f t="shared" si="6"/>
        <v>0</v>
      </c>
      <c r="AM97" s="22">
        <f t="shared" si="7"/>
        <v>0</v>
      </c>
    </row>
    <row r="98" spans="3:39">
      <c r="C98" s="94" t="s">
        <v>280</v>
      </c>
      <c r="D98" s="92" t="s">
        <v>393</v>
      </c>
      <c r="E98" s="7">
        <v>0</v>
      </c>
      <c r="F98" s="8"/>
      <c r="G98" s="7">
        <v>0</v>
      </c>
      <c r="H98" s="8"/>
      <c r="I98" s="18">
        <v>0</v>
      </c>
      <c r="J98" s="127"/>
      <c r="K98" s="7">
        <v>0</v>
      </c>
      <c r="L98" s="8"/>
      <c r="M98" s="7">
        <v>0</v>
      </c>
      <c r="N98" s="8"/>
      <c r="O98" s="18">
        <v>0</v>
      </c>
      <c r="P98" s="127"/>
      <c r="Q98" s="7">
        <v>0</v>
      </c>
      <c r="R98" s="8"/>
      <c r="S98" s="7">
        <v>0</v>
      </c>
      <c r="T98" s="8"/>
      <c r="U98" s="7">
        <v>0</v>
      </c>
      <c r="V98" s="8"/>
      <c r="W98" s="18">
        <v>0</v>
      </c>
      <c r="X98" s="127"/>
      <c r="Y98" s="7">
        <v>74400</v>
      </c>
      <c r="Z98" s="8"/>
      <c r="AA98" s="7">
        <v>0</v>
      </c>
      <c r="AB98" s="8"/>
      <c r="AC98" s="7">
        <v>0</v>
      </c>
      <c r="AD98" s="8"/>
      <c r="AE98" s="18">
        <v>0</v>
      </c>
      <c r="AF98" s="8"/>
      <c r="AG98" s="18">
        <v>0</v>
      </c>
      <c r="AH98" s="127"/>
      <c r="AI98" s="7">
        <v>0</v>
      </c>
      <c r="AJ98" s="8"/>
      <c r="AK98" s="20">
        <f t="shared" si="5"/>
        <v>74400</v>
      </c>
      <c r="AL98" s="21">
        <f t="shared" si="6"/>
        <v>0</v>
      </c>
      <c r="AM98" s="22">
        <f t="shared" si="7"/>
        <v>74400</v>
      </c>
    </row>
    <row r="99" spans="3:39">
      <c r="C99" s="94" t="s">
        <v>282</v>
      </c>
      <c r="D99" s="92" t="s">
        <v>394</v>
      </c>
      <c r="E99" s="7">
        <v>0</v>
      </c>
      <c r="F99" s="8"/>
      <c r="G99" s="7">
        <v>0</v>
      </c>
      <c r="H99" s="8"/>
      <c r="I99" s="18">
        <v>0</v>
      </c>
      <c r="J99" s="127"/>
      <c r="K99" s="7">
        <v>0</v>
      </c>
      <c r="L99" s="8"/>
      <c r="M99" s="7">
        <v>0</v>
      </c>
      <c r="N99" s="8"/>
      <c r="O99" s="18">
        <v>0</v>
      </c>
      <c r="P99" s="127"/>
      <c r="Q99" s="7">
        <v>0</v>
      </c>
      <c r="R99" s="8"/>
      <c r="S99" s="7">
        <v>0</v>
      </c>
      <c r="T99" s="8"/>
      <c r="U99" s="7">
        <v>0</v>
      </c>
      <c r="V99" s="8"/>
      <c r="W99" s="18">
        <v>0</v>
      </c>
      <c r="X99" s="127"/>
      <c r="Y99" s="7">
        <v>0</v>
      </c>
      <c r="Z99" s="8"/>
      <c r="AA99" s="7">
        <v>0</v>
      </c>
      <c r="AB99" s="8"/>
      <c r="AC99" s="7">
        <v>0</v>
      </c>
      <c r="AD99" s="8"/>
      <c r="AE99" s="18">
        <v>0</v>
      </c>
      <c r="AF99" s="8"/>
      <c r="AG99" s="18">
        <v>0</v>
      </c>
      <c r="AH99" s="127"/>
      <c r="AI99" s="7">
        <v>0</v>
      </c>
      <c r="AJ99" s="8"/>
      <c r="AK99" s="20">
        <f t="shared" si="5"/>
        <v>0</v>
      </c>
      <c r="AL99" s="21">
        <f t="shared" si="6"/>
        <v>0</v>
      </c>
      <c r="AM99" s="22">
        <f t="shared" si="7"/>
        <v>0</v>
      </c>
    </row>
    <row r="100" spans="3:39">
      <c r="C100" s="94" t="s">
        <v>284</v>
      </c>
      <c r="D100" s="92" t="s">
        <v>395</v>
      </c>
      <c r="E100" s="7">
        <v>0</v>
      </c>
      <c r="F100" s="8"/>
      <c r="G100" s="7">
        <v>0</v>
      </c>
      <c r="H100" s="8"/>
      <c r="I100" s="18">
        <v>0</v>
      </c>
      <c r="J100" s="127"/>
      <c r="K100" s="7">
        <v>0</v>
      </c>
      <c r="L100" s="8"/>
      <c r="M100" s="7">
        <v>0</v>
      </c>
      <c r="N100" s="8"/>
      <c r="O100" s="18">
        <v>0</v>
      </c>
      <c r="P100" s="127"/>
      <c r="Q100" s="7">
        <v>0</v>
      </c>
      <c r="R100" s="8"/>
      <c r="S100" s="7">
        <v>0</v>
      </c>
      <c r="T100" s="8"/>
      <c r="U100" s="7">
        <v>0</v>
      </c>
      <c r="V100" s="8"/>
      <c r="W100" s="18">
        <v>0</v>
      </c>
      <c r="X100" s="127"/>
      <c r="Y100" s="7">
        <v>0</v>
      </c>
      <c r="Z100" s="8"/>
      <c r="AA100" s="7">
        <v>0</v>
      </c>
      <c r="AB100" s="8"/>
      <c r="AC100" s="7">
        <v>0</v>
      </c>
      <c r="AD100" s="8"/>
      <c r="AE100" s="18">
        <v>0</v>
      </c>
      <c r="AF100" s="8"/>
      <c r="AG100" s="18">
        <v>0</v>
      </c>
      <c r="AH100" s="127"/>
      <c r="AI100" s="7">
        <v>0</v>
      </c>
      <c r="AJ100" s="8"/>
      <c r="AK100" s="20">
        <f t="shared" si="5"/>
        <v>0</v>
      </c>
      <c r="AL100" s="21">
        <f t="shared" si="6"/>
        <v>0</v>
      </c>
      <c r="AM100" s="22">
        <f t="shared" si="7"/>
        <v>0</v>
      </c>
    </row>
    <row r="101" spans="3:39">
      <c r="C101" s="94" t="s">
        <v>286</v>
      </c>
      <c r="D101" s="92" t="s">
        <v>396</v>
      </c>
      <c r="E101" s="7">
        <v>0</v>
      </c>
      <c r="F101" s="8"/>
      <c r="G101" s="7">
        <v>0</v>
      </c>
      <c r="H101" s="8"/>
      <c r="I101" s="18">
        <v>0</v>
      </c>
      <c r="J101" s="127"/>
      <c r="K101" s="7">
        <v>0</v>
      </c>
      <c r="L101" s="8"/>
      <c r="M101" s="7">
        <v>0</v>
      </c>
      <c r="N101" s="8"/>
      <c r="O101" s="18">
        <v>0</v>
      </c>
      <c r="P101" s="127"/>
      <c r="Q101" s="7">
        <v>0</v>
      </c>
      <c r="R101" s="8"/>
      <c r="S101" s="7">
        <v>0</v>
      </c>
      <c r="T101" s="8"/>
      <c r="U101" s="7">
        <v>0</v>
      </c>
      <c r="V101" s="8"/>
      <c r="W101" s="18">
        <v>0</v>
      </c>
      <c r="X101" s="127"/>
      <c r="Y101" s="7">
        <v>0</v>
      </c>
      <c r="Z101" s="8"/>
      <c r="AA101" s="7">
        <v>0</v>
      </c>
      <c r="AB101" s="8"/>
      <c r="AC101" s="7">
        <v>0</v>
      </c>
      <c r="AD101" s="8"/>
      <c r="AE101" s="18">
        <v>0</v>
      </c>
      <c r="AF101" s="8"/>
      <c r="AG101" s="18">
        <v>0</v>
      </c>
      <c r="AH101" s="127"/>
      <c r="AI101" s="7">
        <v>0</v>
      </c>
      <c r="AJ101" s="8"/>
      <c r="AK101" s="20">
        <f t="shared" si="5"/>
        <v>0</v>
      </c>
      <c r="AL101" s="21">
        <f t="shared" si="6"/>
        <v>0</v>
      </c>
      <c r="AM101" s="22">
        <f t="shared" si="7"/>
        <v>0</v>
      </c>
    </row>
    <row r="102" spans="3:39">
      <c r="C102" s="94" t="s">
        <v>288</v>
      </c>
      <c r="D102" s="92" t="s">
        <v>397</v>
      </c>
      <c r="E102" s="7">
        <v>0</v>
      </c>
      <c r="F102" s="8"/>
      <c r="G102" s="7">
        <v>0</v>
      </c>
      <c r="H102" s="8"/>
      <c r="I102" s="18">
        <v>0</v>
      </c>
      <c r="J102" s="127"/>
      <c r="K102" s="7">
        <v>0</v>
      </c>
      <c r="L102" s="8"/>
      <c r="M102" s="7">
        <v>0</v>
      </c>
      <c r="N102" s="8"/>
      <c r="O102" s="18">
        <v>0</v>
      </c>
      <c r="P102" s="127"/>
      <c r="Q102" s="7">
        <v>0</v>
      </c>
      <c r="R102" s="8"/>
      <c r="S102" s="7">
        <v>0</v>
      </c>
      <c r="T102" s="8"/>
      <c r="U102" s="7">
        <v>0</v>
      </c>
      <c r="V102" s="8"/>
      <c r="W102" s="18">
        <v>0</v>
      </c>
      <c r="X102" s="127"/>
      <c r="Y102" s="7">
        <v>0</v>
      </c>
      <c r="Z102" s="8"/>
      <c r="AA102" s="7">
        <v>0</v>
      </c>
      <c r="AB102" s="8"/>
      <c r="AC102" s="7">
        <v>0</v>
      </c>
      <c r="AD102" s="8"/>
      <c r="AE102" s="18">
        <v>0</v>
      </c>
      <c r="AF102" s="8"/>
      <c r="AG102" s="18">
        <v>0</v>
      </c>
      <c r="AH102" s="127"/>
      <c r="AI102" s="7">
        <v>0</v>
      </c>
      <c r="AJ102" s="8"/>
      <c r="AK102" s="20">
        <f t="shared" si="5"/>
        <v>0</v>
      </c>
      <c r="AL102" s="21">
        <f t="shared" si="6"/>
        <v>0</v>
      </c>
      <c r="AM102" s="22">
        <f t="shared" si="7"/>
        <v>0</v>
      </c>
    </row>
    <row r="103" spans="3:39">
      <c r="C103" s="94" t="s">
        <v>290</v>
      </c>
      <c r="D103" s="92" t="s">
        <v>398</v>
      </c>
      <c r="E103" s="7">
        <v>0</v>
      </c>
      <c r="F103" s="8"/>
      <c r="G103" s="7">
        <v>0</v>
      </c>
      <c r="H103" s="8"/>
      <c r="I103" s="18">
        <v>0</v>
      </c>
      <c r="J103" s="127"/>
      <c r="K103" s="7">
        <v>0</v>
      </c>
      <c r="L103" s="8"/>
      <c r="M103" s="7">
        <v>0</v>
      </c>
      <c r="N103" s="8"/>
      <c r="O103" s="18">
        <v>0</v>
      </c>
      <c r="P103" s="127"/>
      <c r="Q103" s="7">
        <v>0</v>
      </c>
      <c r="R103" s="8"/>
      <c r="S103" s="7">
        <v>0</v>
      </c>
      <c r="T103" s="8"/>
      <c r="U103" s="7">
        <v>0</v>
      </c>
      <c r="V103" s="8"/>
      <c r="W103" s="18">
        <v>0</v>
      </c>
      <c r="X103" s="127"/>
      <c r="Y103" s="7">
        <v>0</v>
      </c>
      <c r="Z103" s="8"/>
      <c r="AA103" s="7">
        <v>0</v>
      </c>
      <c r="AB103" s="8"/>
      <c r="AC103" s="7">
        <v>0</v>
      </c>
      <c r="AD103" s="8"/>
      <c r="AE103" s="18">
        <v>0</v>
      </c>
      <c r="AF103" s="8"/>
      <c r="AG103" s="18">
        <v>0</v>
      </c>
      <c r="AH103" s="127"/>
      <c r="AI103" s="7">
        <v>0</v>
      </c>
      <c r="AJ103" s="8"/>
      <c r="AK103" s="20">
        <f>E103+G103+K103+M103+Q103+S103+Y103+AA103+AC103+U103+AI103+I103+O103+W103+AE103+AG103</f>
        <v>0</v>
      </c>
      <c r="AL103" s="21">
        <f t="shared" si="6"/>
        <v>0</v>
      </c>
      <c r="AM103" s="22">
        <f t="shared" si="7"/>
        <v>0</v>
      </c>
    </row>
    <row r="104" spans="3:39">
      <c r="C104" s="94" t="s">
        <v>292</v>
      </c>
      <c r="D104" s="92" t="s">
        <v>399</v>
      </c>
      <c r="E104" s="7">
        <v>0</v>
      </c>
      <c r="F104" s="8"/>
      <c r="G104" s="7">
        <v>0</v>
      </c>
      <c r="H104" s="8"/>
      <c r="I104" s="18">
        <v>0</v>
      </c>
      <c r="J104" s="127"/>
      <c r="K104" s="7">
        <v>0</v>
      </c>
      <c r="L104" s="8"/>
      <c r="M104" s="7">
        <v>0</v>
      </c>
      <c r="N104" s="8"/>
      <c r="O104" s="18">
        <v>0</v>
      </c>
      <c r="P104" s="127"/>
      <c r="Q104" s="7">
        <v>0</v>
      </c>
      <c r="R104" s="8"/>
      <c r="S104" s="7">
        <v>0</v>
      </c>
      <c r="T104" s="8"/>
      <c r="U104" s="7">
        <v>0</v>
      </c>
      <c r="V104" s="8"/>
      <c r="W104" s="18">
        <v>0</v>
      </c>
      <c r="X104" s="127"/>
      <c r="Y104" s="7">
        <v>0</v>
      </c>
      <c r="Z104" s="8"/>
      <c r="AA104" s="7">
        <v>0</v>
      </c>
      <c r="AB104" s="8"/>
      <c r="AC104" s="7">
        <v>0</v>
      </c>
      <c r="AD104" s="8"/>
      <c r="AE104" s="18">
        <v>0</v>
      </c>
      <c r="AF104" s="8"/>
      <c r="AG104" s="18">
        <v>0</v>
      </c>
      <c r="AH104" s="127"/>
      <c r="AI104" s="7">
        <v>0</v>
      </c>
      <c r="AJ104" s="8"/>
      <c r="AK104" s="20">
        <f>E104+G104+K104+M104+Q104+S104+Y104+AA104+AC104+U104+AI104+I104+O104+W104+AE104+AG104</f>
        <v>0</v>
      </c>
      <c r="AL104" s="21">
        <f t="shared" si="6"/>
        <v>0</v>
      </c>
      <c r="AM104" s="22">
        <f t="shared" si="7"/>
        <v>0</v>
      </c>
    </row>
    <row r="105" spans="3:39">
      <c r="C105" s="94" t="s">
        <v>424</v>
      </c>
      <c r="D105" s="82" t="s">
        <v>425</v>
      </c>
      <c r="E105" s="7">
        <v>0</v>
      </c>
      <c r="F105" s="8"/>
      <c r="G105" s="7">
        <v>0</v>
      </c>
      <c r="H105" s="8"/>
      <c r="I105" s="18">
        <v>0</v>
      </c>
      <c r="J105" s="127"/>
      <c r="K105" s="7">
        <v>0</v>
      </c>
      <c r="L105" s="8"/>
      <c r="M105" s="7">
        <v>0</v>
      </c>
      <c r="N105" s="8"/>
      <c r="O105" s="18">
        <v>0</v>
      </c>
      <c r="P105" s="127"/>
      <c r="Q105" s="7">
        <v>0</v>
      </c>
      <c r="R105" s="8"/>
      <c r="S105" s="7">
        <v>0</v>
      </c>
      <c r="T105" s="8"/>
      <c r="U105" s="7">
        <v>0</v>
      </c>
      <c r="V105" s="8"/>
      <c r="W105" s="18">
        <v>0</v>
      </c>
      <c r="X105" s="127"/>
      <c r="Y105" s="7">
        <v>0</v>
      </c>
      <c r="Z105" s="8"/>
      <c r="AA105" s="7">
        <v>0</v>
      </c>
      <c r="AB105" s="8"/>
      <c r="AC105" s="7">
        <v>0</v>
      </c>
      <c r="AD105" s="8"/>
      <c r="AE105" s="18">
        <v>0</v>
      </c>
      <c r="AF105" s="130"/>
      <c r="AG105" s="18">
        <v>0</v>
      </c>
      <c r="AH105" s="127"/>
      <c r="AI105" s="7">
        <v>0</v>
      </c>
      <c r="AJ105" s="8"/>
      <c r="AK105" s="20">
        <f>E105+G105+K105+M105+Q105+S105+Y105+AA105+AC105+U105+AI105+I105+O105+W105+AE105+AG105</f>
        <v>0</v>
      </c>
      <c r="AL105" s="21">
        <f t="shared" si="6"/>
        <v>0</v>
      </c>
      <c r="AM105" s="22">
        <f t="shared" si="7"/>
        <v>0</v>
      </c>
    </row>
    <row r="106" spans="3:39" ht="15.75" thickBot="1">
      <c r="C106" s="160" t="s">
        <v>426</v>
      </c>
      <c r="D106" s="160"/>
      <c r="E106" s="162">
        <f t="shared" ref="E106:AJ106" si="8">SUM(E23:E105)</f>
        <v>555854</v>
      </c>
      <c r="F106" s="162">
        <f>SUM(F23:F105)</f>
        <v>0</v>
      </c>
      <c r="G106" s="162">
        <f>SUM(G23:G105)</f>
        <v>555854</v>
      </c>
      <c r="H106" s="162">
        <f t="shared" si="8"/>
        <v>0</v>
      </c>
      <c r="I106" s="162">
        <f>SUM(I23:I105)</f>
        <v>664859</v>
      </c>
      <c r="J106" s="162">
        <f>SUM(J23:J105)</f>
        <v>0</v>
      </c>
      <c r="K106" s="162">
        <f t="shared" si="8"/>
        <v>286124</v>
      </c>
      <c r="L106" s="162">
        <f t="shared" si="8"/>
        <v>0</v>
      </c>
      <c r="M106" s="162">
        <f t="shared" si="8"/>
        <v>44231.58</v>
      </c>
      <c r="N106" s="162">
        <f t="shared" si="8"/>
        <v>0</v>
      </c>
      <c r="O106" s="162">
        <f>SUM(O23:O105)</f>
        <v>66347.359999999986</v>
      </c>
      <c r="P106" s="162">
        <f>SUM(P23:P105)</f>
        <v>0</v>
      </c>
      <c r="Q106" s="162">
        <f t="shared" si="8"/>
        <v>265318</v>
      </c>
      <c r="R106" s="162">
        <f t="shared" si="8"/>
        <v>0</v>
      </c>
      <c r="S106" s="162">
        <f t="shared" si="8"/>
        <v>124838</v>
      </c>
      <c r="T106" s="162">
        <f t="shared" si="8"/>
        <v>0</v>
      </c>
      <c r="U106" s="162">
        <f t="shared" si="8"/>
        <v>160506</v>
      </c>
      <c r="V106" s="162">
        <f t="shared" si="8"/>
        <v>0</v>
      </c>
      <c r="W106" s="162">
        <f>SUM(W23:W105)</f>
        <v>116250.5</v>
      </c>
      <c r="X106" s="162"/>
      <c r="Y106" s="162">
        <f t="shared" si="8"/>
        <v>74400</v>
      </c>
      <c r="Z106" s="162">
        <f t="shared" si="8"/>
        <v>0</v>
      </c>
      <c r="AA106" s="162">
        <f t="shared" si="8"/>
        <v>0</v>
      </c>
      <c r="AB106" s="162">
        <f t="shared" si="8"/>
        <v>0</v>
      </c>
      <c r="AC106" s="162">
        <f t="shared" si="8"/>
        <v>17500</v>
      </c>
      <c r="AD106" s="162">
        <f t="shared" si="8"/>
        <v>0</v>
      </c>
      <c r="AE106" s="162">
        <f>SUM(AE23:AE105)</f>
        <v>0</v>
      </c>
      <c r="AF106" s="162">
        <f>SUM(AF23:AF105)</f>
        <v>0</v>
      </c>
      <c r="AG106" s="162">
        <f>SUM(AG23:AG105)</f>
        <v>0</v>
      </c>
      <c r="AH106" s="162">
        <f>SUM(AH23:AH105)</f>
        <v>0</v>
      </c>
      <c r="AI106" s="162">
        <f>SUM(AI23:AI105)</f>
        <v>1618718.4000000001</v>
      </c>
      <c r="AJ106" s="227">
        <f t="shared" si="8"/>
        <v>0</v>
      </c>
      <c r="AK106" s="187">
        <f>SUM(AK23:AK105)</f>
        <v>4550800.84</v>
      </c>
      <c r="AL106" s="191">
        <f>SUM(AL23:AL105)</f>
        <v>0</v>
      </c>
      <c r="AM106" s="189">
        <f>AK106-AL106</f>
        <v>4550800.84</v>
      </c>
    </row>
    <row r="107" spans="3:39" ht="16.5" thickTop="1" thickBot="1">
      <c r="C107" s="161"/>
      <c r="D107" s="161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228"/>
      <c r="AK107" s="188"/>
      <c r="AL107" s="192"/>
      <c r="AM107" s="190"/>
    </row>
    <row r="108" spans="3:39" ht="15.75" thickTop="1"/>
    <row r="110" spans="3:39" ht="15.75" thickBot="1">
      <c r="C110" s="237" t="s">
        <v>467</v>
      </c>
      <c r="D110" s="237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4" t="s">
        <v>317</v>
      </c>
      <c r="AL110" s="114">
        <f>F110+L110+N110+R110+T110+Z110+AJ110</f>
        <v>0</v>
      </c>
    </row>
    <row r="111" spans="3:39" ht="15.75" thickTop="1"/>
    <row r="113" spans="3:39">
      <c r="C113" s="193" t="s">
        <v>427</v>
      </c>
      <c r="D113" s="193"/>
      <c r="E113" s="162">
        <f>E17-E106</f>
        <v>0</v>
      </c>
      <c r="F113" s="162">
        <f>F17-F106+F110</f>
        <v>0</v>
      </c>
      <c r="G113" s="162">
        <f>G17-G106</f>
        <v>0</v>
      </c>
      <c r="H113" s="162">
        <f>H17-H106</f>
        <v>0</v>
      </c>
      <c r="I113" s="162">
        <f>I17-I106</f>
        <v>0</v>
      </c>
      <c r="J113" s="162">
        <f>J17-J106</f>
        <v>0</v>
      </c>
      <c r="K113" s="162">
        <f>K17-K106</f>
        <v>0</v>
      </c>
      <c r="L113" s="162">
        <f>L17-L106+L110</f>
        <v>0</v>
      </c>
      <c r="M113" s="162">
        <f>M17-M106</f>
        <v>0</v>
      </c>
      <c r="N113" s="162">
        <f>N17-N106+N110</f>
        <v>0</v>
      </c>
      <c r="O113" s="162">
        <f>O17-O106+O110</f>
        <v>1.4551915228366852E-11</v>
      </c>
      <c r="P113" s="162">
        <f>P17-P106+P110</f>
        <v>0</v>
      </c>
      <c r="Q113" s="162">
        <f>Q17-Q106</f>
        <v>0</v>
      </c>
      <c r="R113" s="162">
        <f>R17-R106+R110</f>
        <v>0</v>
      </c>
      <c r="S113" s="162">
        <f>S17-S106</f>
        <v>0</v>
      </c>
      <c r="T113" s="162">
        <f>T17-T106+T110</f>
        <v>0</v>
      </c>
      <c r="U113" s="162">
        <f>U17-U106</f>
        <v>0</v>
      </c>
      <c r="V113" s="162">
        <f>V17-V106</f>
        <v>0</v>
      </c>
      <c r="W113" s="162">
        <f>W17-W106</f>
        <v>0</v>
      </c>
      <c r="X113" s="162">
        <f>X17-X106</f>
        <v>0</v>
      </c>
      <c r="Y113" s="162">
        <f>Y17-Y106</f>
        <v>0</v>
      </c>
      <c r="Z113" s="162">
        <f>Z17-Z106+Z110</f>
        <v>0</v>
      </c>
      <c r="AA113" s="162">
        <f t="shared" ref="AA113:AI113" si="9">AA17-AA106</f>
        <v>0</v>
      </c>
      <c r="AB113" s="162">
        <f t="shared" si="9"/>
        <v>0</v>
      </c>
      <c r="AC113" s="162">
        <f t="shared" si="9"/>
        <v>0</v>
      </c>
      <c r="AD113" s="162">
        <f t="shared" si="9"/>
        <v>0</v>
      </c>
      <c r="AE113" s="162">
        <f t="shared" si="9"/>
        <v>0</v>
      </c>
      <c r="AF113" s="162">
        <f t="shared" si="9"/>
        <v>0</v>
      </c>
      <c r="AG113" s="162">
        <f t="shared" si="9"/>
        <v>0</v>
      </c>
      <c r="AH113" s="162">
        <f t="shared" si="9"/>
        <v>0</v>
      </c>
      <c r="AI113" s="162">
        <f t="shared" si="9"/>
        <v>0</v>
      </c>
      <c r="AJ113" s="227">
        <f>AJ17-AJ106+AJ110</f>
        <v>0</v>
      </c>
      <c r="AK113" s="197">
        <f>AK17-AK106</f>
        <v>0</v>
      </c>
      <c r="AL113" s="195">
        <f>F106+H106+L106+N106+R106+T106+Z106+AB106+AD106</f>
        <v>0</v>
      </c>
      <c r="AM113" s="251"/>
    </row>
    <row r="114" spans="3:39" ht="15.75" thickBot="1">
      <c r="C114" s="194"/>
      <c r="D114" s="194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228"/>
      <c r="AK114" s="198"/>
      <c r="AL114" s="196"/>
      <c r="AM114" s="251"/>
    </row>
    <row r="115" spans="3:39" ht="15.75" thickTop="1"/>
    <row r="117" spans="3:39">
      <c r="K117" s="18"/>
    </row>
  </sheetData>
  <mergeCells count="180">
    <mergeCell ref="W9:X9"/>
    <mergeCell ref="I10:I11"/>
    <mergeCell ref="O10:O11"/>
    <mergeCell ref="W10:W11"/>
    <mergeCell ref="W106:W107"/>
    <mergeCell ref="X106:X107"/>
    <mergeCell ref="P106:P107"/>
    <mergeCell ref="O106:O107"/>
    <mergeCell ref="I106:I107"/>
    <mergeCell ref="J106:J107"/>
    <mergeCell ref="I17:I18"/>
    <mergeCell ref="J17:J18"/>
    <mergeCell ref="P17:P18"/>
    <mergeCell ref="O17:O18"/>
    <mergeCell ref="X17:X18"/>
    <mergeCell ref="W17:W18"/>
    <mergeCell ref="J10:J11"/>
    <mergeCell ref="P10:P11"/>
    <mergeCell ref="X10:X11"/>
    <mergeCell ref="C110:D110"/>
    <mergeCell ref="AI8:AJ9"/>
    <mergeCell ref="AI6:AJ7"/>
    <mergeCell ref="G17:G18"/>
    <mergeCell ref="H17:H18"/>
    <mergeCell ref="K17:K18"/>
    <mergeCell ref="L17:L18"/>
    <mergeCell ref="M17:M18"/>
    <mergeCell ref="N17:N18"/>
    <mergeCell ref="AA8:AB9"/>
    <mergeCell ref="AC8:AD9"/>
    <mergeCell ref="G6:H7"/>
    <mergeCell ref="K6:L7"/>
    <mergeCell ref="M6:N7"/>
    <mergeCell ref="Q6:R7"/>
    <mergeCell ref="S6:T7"/>
    <mergeCell ref="Y6:Z7"/>
    <mergeCell ref="U6:V7"/>
    <mergeCell ref="U8:V9"/>
    <mergeCell ref="O7:P7"/>
    <mergeCell ref="O9:P9"/>
    <mergeCell ref="I7:J7"/>
    <mergeCell ref="I9:J9"/>
    <mergeCell ref="W7:X7"/>
    <mergeCell ref="B2:AM5"/>
    <mergeCell ref="Q10:Q11"/>
    <mergeCell ref="R10:R11"/>
    <mergeCell ref="S10:S11"/>
    <mergeCell ref="T10:T11"/>
    <mergeCell ref="Y10:Y11"/>
    <mergeCell ref="Z10:Z11"/>
    <mergeCell ref="AB17:AB18"/>
    <mergeCell ref="AC17:AC18"/>
    <mergeCell ref="AD17:AD18"/>
    <mergeCell ref="Q17:Q18"/>
    <mergeCell ref="R17:R18"/>
    <mergeCell ref="S17:S18"/>
    <mergeCell ref="T17:T18"/>
    <mergeCell ref="U10:U11"/>
    <mergeCell ref="V10:V11"/>
    <mergeCell ref="AA6:AB7"/>
    <mergeCell ref="AC6:AD7"/>
    <mergeCell ref="G8:H9"/>
    <mergeCell ref="K8:L9"/>
    <mergeCell ref="M8:N9"/>
    <mergeCell ref="Q8:R9"/>
    <mergeCell ref="S8:T9"/>
    <mergeCell ref="Y8:Z9"/>
    <mergeCell ref="S113:S114"/>
    <mergeCell ref="T113:T114"/>
    <mergeCell ref="Y113:Y114"/>
    <mergeCell ref="Z113:Z114"/>
    <mergeCell ref="AA113:AA114"/>
    <mergeCell ref="AB113:AB114"/>
    <mergeCell ref="AC106:AC107"/>
    <mergeCell ref="AD106:AD107"/>
    <mergeCell ref="G113:G114"/>
    <mergeCell ref="H113:H114"/>
    <mergeCell ref="K113:K114"/>
    <mergeCell ref="L113:L114"/>
    <mergeCell ref="M113:M114"/>
    <mergeCell ref="N113:N114"/>
    <mergeCell ref="Q113:Q114"/>
    <mergeCell ref="I113:I114"/>
    <mergeCell ref="J113:J114"/>
    <mergeCell ref="O113:O114"/>
    <mergeCell ref="P113:P114"/>
    <mergeCell ref="W113:W114"/>
    <mergeCell ref="X113:X114"/>
    <mergeCell ref="F113:F114"/>
    <mergeCell ref="AL113:AL114"/>
    <mergeCell ref="AM113:AM114"/>
    <mergeCell ref="Q106:Q107"/>
    <mergeCell ref="R106:R107"/>
    <mergeCell ref="S106:S107"/>
    <mergeCell ref="T106:T107"/>
    <mergeCell ref="H106:H107"/>
    <mergeCell ref="K106:K107"/>
    <mergeCell ref="L106:L107"/>
    <mergeCell ref="M106:M107"/>
    <mergeCell ref="N106:N107"/>
    <mergeCell ref="R113:R114"/>
    <mergeCell ref="Y106:Y107"/>
    <mergeCell ref="Z106:Z107"/>
    <mergeCell ref="AA106:AA107"/>
    <mergeCell ref="AB106:AB107"/>
    <mergeCell ref="AC113:AC114"/>
    <mergeCell ref="AD113:AD114"/>
    <mergeCell ref="G106:G107"/>
    <mergeCell ref="AL106:AL107"/>
    <mergeCell ref="AM106:AM107"/>
    <mergeCell ref="U106:U107"/>
    <mergeCell ref="V106:V107"/>
    <mergeCell ref="AL17:AL18"/>
    <mergeCell ref="AM17:AM18"/>
    <mergeCell ref="C106:D107"/>
    <mergeCell ref="E106:E107"/>
    <mergeCell ref="F106:F107"/>
    <mergeCell ref="AK106:AK107"/>
    <mergeCell ref="C6:D7"/>
    <mergeCell ref="E6:F7"/>
    <mergeCell ref="AK6:AM9"/>
    <mergeCell ref="C8:D9"/>
    <mergeCell ref="E8:F9"/>
    <mergeCell ref="E10:E11"/>
    <mergeCell ref="F10:F11"/>
    <mergeCell ref="AK10:AK11"/>
    <mergeCell ref="AL10:AL11"/>
    <mergeCell ref="AM10:AM11"/>
    <mergeCell ref="G10:G11"/>
    <mergeCell ref="H10:H11"/>
    <mergeCell ref="K10:K11"/>
    <mergeCell ref="L10:L11"/>
    <mergeCell ref="M10:M11"/>
    <mergeCell ref="N10:N11"/>
    <mergeCell ref="U17:U18"/>
    <mergeCell ref="V17:V18"/>
    <mergeCell ref="AK113:AK114"/>
    <mergeCell ref="C113:D114"/>
    <mergeCell ref="E113:E114"/>
    <mergeCell ref="U113:U114"/>
    <mergeCell ref="V113:V114"/>
    <mergeCell ref="AI10:AI11"/>
    <mergeCell ref="AJ10:AJ11"/>
    <mergeCell ref="AI17:AI18"/>
    <mergeCell ref="AJ17:AJ18"/>
    <mergeCell ref="AI106:AI107"/>
    <mergeCell ref="AJ106:AJ107"/>
    <mergeCell ref="AI113:AI114"/>
    <mergeCell ref="AJ113:AJ114"/>
    <mergeCell ref="AA17:AA18"/>
    <mergeCell ref="Y17:Y18"/>
    <mergeCell ref="Z17:Z18"/>
    <mergeCell ref="AA10:AA11"/>
    <mergeCell ref="AB10:AB11"/>
    <mergeCell ref="AC10:AC11"/>
    <mergeCell ref="AD10:AD11"/>
    <mergeCell ref="C17:D18"/>
    <mergeCell ref="E17:E18"/>
    <mergeCell ref="F17:F18"/>
    <mergeCell ref="AK17:AK18"/>
    <mergeCell ref="AE113:AE114"/>
    <mergeCell ref="AF113:AF114"/>
    <mergeCell ref="AG113:AG114"/>
    <mergeCell ref="AH113:AH114"/>
    <mergeCell ref="AE17:AE18"/>
    <mergeCell ref="AF17:AF18"/>
    <mergeCell ref="AG17:AG18"/>
    <mergeCell ref="AH17:AH18"/>
    <mergeCell ref="AE7:AF7"/>
    <mergeCell ref="AG7:AH7"/>
    <mergeCell ref="AE9:AF9"/>
    <mergeCell ref="AG9:AH9"/>
    <mergeCell ref="AE106:AE107"/>
    <mergeCell ref="AF106:AF107"/>
    <mergeCell ref="AG106:AG107"/>
    <mergeCell ref="AH106:AH107"/>
    <mergeCell ref="AE10:AE11"/>
    <mergeCell ref="AF10:AF11"/>
    <mergeCell ref="AG10:AG11"/>
    <mergeCell ref="AH10:AH11"/>
  </mergeCells>
  <phoneticPr fontId="17" type="noConversion"/>
  <conditionalFormatting sqref="L23:L105 F23:F105 Z23:Z105 AB23:AB105 AJ23:AJ105 R23:R105 H88:I105 N104:O105 AD23:AF105 H23:H87 N23:N103">
    <cfRule type="expression" dxfId="19" priority="15">
      <formula>F23&gt;E23</formula>
    </cfRule>
  </conditionalFormatting>
  <conditionalFormatting sqref="T23:T105 V23:V105">
    <cfRule type="expression" dxfId="18" priority="9">
      <formula>T23&gt;S23</formula>
    </cfRule>
    <cfRule type="expression" dxfId="17" priority="10">
      <formula>T23&gt;S23</formula>
    </cfRule>
  </conditionalFormatting>
  <conditionalFormatting sqref="P23:P105 J23:J105">
    <cfRule type="expression" dxfId="16" priority="25">
      <formula>J23&gt;H23</formula>
    </cfRule>
  </conditionalFormatting>
  <conditionalFormatting sqref="X23:X105">
    <cfRule type="expression" dxfId="15" priority="28">
      <formula>X23&gt;V23</formula>
    </cfRule>
    <cfRule type="expression" dxfId="14" priority="29">
      <formula>X23&gt;V23</formula>
    </cfRule>
  </conditionalFormatting>
  <conditionalFormatting sqref="AH23:AH105">
    <cfRule type="expression" dxfId="13" priority="32">
      <formula>AH23&gt;AD23</formula>
    </cfRule>
  </conditionalFormatting>
  <conditionalFormatting sqref="AG23:AG105">
    <cfRule type="expression" dxfId="12" priority="33">
      <formula>AG23&gt;AD23</formula>
    </cfRule>
  </conditionalFormatting>
  <pageMargins left="0.7" right="0.7" top="0.75" bottom="0.75" header="0.3" footer="0.3"/>
  <pageSetup scale="2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ADCB-F994-4D82-A886-F9A003BB8F40}">
  <sheetPr codeName="Sheet7">
    <tabColor theme="9" tint="0.79998168889431442"/>
    <pageSetUpPr fitToPage="1"/>
  </sheetPr>
  <dimension ref="A1:AO120"/>
  <sheetViews>
    <sheetView workbookViewId="0">
      <pane xSplit="4" ySplit="12" topLeftCell="X13" activePane="bottomRight" state="frozen"/>
      <selection pane="bottomRight" activeCell="Y96" sqref="Y96"/>
      <selection pane="bottomLeft" activeCell="A13" sqref="A13"/>
      <selection pane="topRight" activeCell="E1" sqref="E1"/>
    </sheetView>
  </sheetViews>
  <sheetFormatPr defaultRowHeight="15"/>
  <cols>
    <col min="1" max="1" width="4" style="3" customWidth="1"/>
    <col min="4" max="4" width="24.42578125" customWidth="1"/>
    <col min="5" max="5" width="11.7109375" customWidth="1"/>
    <col min="6" max="8" width="13.28515625" customWidth="1"/>
    <col min="9" max="14" width="10.85546875" customWidth="1"/>
    <col min="15" max="15" width="10.5703125" customWidth="1"/>
    <col min="16" max="16" width="9.85546875" customWidth="1"/>
    <col min="17" max="17" width="10.85546875" bestFit="1" customWidth="1"/>
    <col min="18" max="18" width="11.5703125" bestFit="1" customWidth="1"/>
    <col min="19" max="20" width="10.5703125" bestFit="1" customWidth="1"/>
    <col min="21" max="24" width="10.85546875" bestFit="1" customWidth="1"/>
    <col min="25" max="25" width="9.85546875" customWidth="1"/>
    <col min="26" max="26" width="12.85546875" customWidth="1"/>
    <col min="27" max="29" width="9.85546875" customWidth="1"/>
    <col min="30" max="30" width="10.5703125" customWidth="1"/>
    <col min="31" max="31" width="10.85546875" hidden="1" customWidth="1"/>
    <col min="32" max="32" width="11.5703125" hidden="1" customWidth="1"/>
    <col min="33" max="33" width="10.85546875" hidden="1" customWidth="1"/>
    <col min="34" max="34" width="11.5703125" hidden="1" customWidth="1"/>
    <col min="35" max="35" width="10.85546875" customWidth="1"/>
    <col min="36" max="36" width="11.5703125" customWidth="1"/>
    <col min="37" max="37" width="10.85546875" hidden="1" customWidth="1"/>
    <col min="38" max="38" width="11.5703125" hidden="1" customWidth="1"/>
    <col min="39" max="39" width="14.5703125" bestFit="1" customWidth="1"/>
    <col min="40" max="40" width="12.42578125" customWidth="1"/>
    <col min="41" max="41" width="11.85546875" bestFit="1" customWidth="1"/>
  </cols>
  <sheetData>
    <row r="1" spans="1:41" s="171" customFormat="1"/>
    <row r="2" spans="1:41" s="2" customFormat="1" ht="15.75" customHeight="1">
      <c r="A2" s="3"/>
      <c r="B2" s="186" t="s">
        <v>502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</row>
    <row r="3" spans="1:41" s="2" customFormat="1" ht="16.5" customHeight="1">
      <c r="A3" s="3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</row>
    <row r="4" spans="1:41" s="2" customFormat="1" ht="16.5" customHeight="1">
      <c r="A4" s="3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</row>
    <row r="5" spans="1:41" s="2" customFormat="1" ht="16.5" customHeight="1" thickBot="1">
      <c r="A5" s="3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</row>
    <row r="6" spans="1:41" ht="15.75" customHeight="1">
      <c r="C6" s="99" t="s">
        <v>405</v>
      </c>
      <c r="D6" s="98"/>
      <c r="E6" s="173" t="s">
        <v>503</v>
      </c>
      <c r="F6" s="174"/>
      <c r="G6" s="173" t="s">
        <v>504</v>
      </c>
      <c r="H6" s="174"/>
      <c r="I6" s="173" t="s">
        <v>505</v>
      </c>
      <c r="J6" s="174"/>
      <c r="K6" s="173" t="s">
        <v>506</v>
      </c>
      <c r="L6" s="174"/>
      <c r="M6" s="173" t="s">
        <v>507</v>
      </c>
      <c r="N6" s="174"/>
      <c r="O6" s="173" t="s">
        <v>508</v>
      </c>
      <c r="P6" s="174"/>
      <c r="Q6" s="173" t="s">
        <v>509</v>
      </c>
      <c r="R6" s="174"/>
      <c r="S6" s="173" t="s">
        <v>510</v>
      </c>
      <c r="T6" s="174"/>
      <c r="U6" s="173" t="s">
        <v>511</v>
      </c>
      <c r="V6" s="174"/>
      <c r="W6" s="173" t="s">
        <v>512</v>
      </c>
      <c r="X6" s="174"/>
      <c r="Y6" s="173" t="s">
        <v>513</v>
      </c>
      <c r="Z6" s="174"/>
      <c r="AA6" s="173" t="s">
        <v>514</v>
      </c>
      <c r="AB6" s="174"/>
      <c r="AC6" s="173" t="s">
        <v>515</v>
      </c>
      <c r="AD6" s="174"/>
      <c r="AE6" s="231" t="s">
        <v>516</v>
      </c>
      <c r="AF6" s="232"/>
      <c r="AG6" s="231" t="s">
        <v>517</v>
      </c>
      <c r="AH6" s="232"/>
      <c r="AI6" s="173" t="s">
        <v>518</v>
      </c>
      <c r="AJ6" s="174"/>
      <c r="AK6" s="231" t="s">
        <v>519</v>
      </c>
      <c r="AL6" s="232"/>
      <c r="AM6" s="206" t="s">
        <v>410</v>
      </c>
      <c r="AN6" s="207"/>
      <c r="AO6" s="208"/>
    </row>
    <row r="7" spans="1:41" ht="16.5" customHeight="1">
      <c r="C7" s="99"/>
      <c r="D7" s="98"/>
      <c r="E7" s="175"/>
      <c r="F7" s="176"/>
      <c r="G7" s="175"/>
      <c r="H7" s="176"/>
      <c r="I7" s="175"/>
      <c r="J7" s="176"/>
      <c r="K7" s="175"/>
      <c r="L7" s="176"/>
      <c r="M7" s="175"/>
      <c r="N7" s="176"/>
      <c r="O7" s="175"/>
      <c r="P7" s="176"/>
      <c r="Q7" s="175"/>
      <c r="R7" s="176"/>
      <c r="S7" s="175"/>
      <c r="T7" s="176"/>
      <c r="U7" s="175"/>
      <c r="V7" s="176"/>
      <c r="W7" s="175"/>
      <c r="X7" s="176"/>
      <c r="Y7" s="175"/>
      <c r="Z7" s="176"/>
      <c r="AA7" s="175"/>
      <c r="AB7" s="176"/>
      <c r="AC7" s="175"/>
      <c r="AD7" s="176"/>
      <c r="AE7" s="233"/>
      <c r="AF7" s="234"/>
      <c r="AG7" s="233"/>
      <c r="AH7" s="234"/>
      <c r="AI7" s="175"/>
      <c r="AJ7" s="176"/>
      <c r="AK7" s="233"/>
      <c r="AL7" s="234"/>
      <c r="AM7" s="209"/>
      <c r="AN7" s="186"/>
      <c r="AO7" s="210"/>
    </row>
    <row r="8" spans="1:41" ht="15.75" customHeight="1">
      <c r="C8" s="51" t="s">
        <v>411</v>
      </c>
      <c r="D8" s="58"/>
      <c r="E8" s="184" t="s">
        <v>520</v>
      </c>
      <c r="F8" s="185"/>
      <c r="G8" s="184" t="s">
        <v>521</v>
      </c>
      <c r="H8" s="185"/>
      <c r="I8" s="184" t="s">
        <v>522</v>
      </c>
      <c r="J8" s="185"/>
      <c r="K8" s="184" t="s">
        <v>523</v>
      </c>
      <c r="L8" s="185"/>
      <c r="M8" s="184" t="s">
        <v>524</v>
      </c>
      <c r="N8" s="185"/>
      <c r="O8" s="184" t="s">
        <v>525</v>
      </c>
      <c r="P8" s="185"/>
      <c r="Q8" s="184" t="s">
        <v>526</v>
      </c>
      <c r="R8" s="185"/>
      <c r="S8" s="184" t="s">
        <v>456</v>
      </c>
      <c r="T8" s="185"/>
      <c r="U8" s="184" t="s">
        <v>456</v>
      </c>
      <c r="V8" s="185"/>
      <c r="W8" s="184" t="s">
        <v>456</v>
      </c>
      <c r="X8" s="185"/>
      <c r="Y8" s="184" t="s">
        <v>456</v>
      </c>
      <c r="Z8" s="185"/>
      <c r="AA8" s="184" t="s">
        <v>457</v>
      </c>
      <c r="AB8" s="185"/>
      <c r="AC8" s="184" t="s">
        <v>527</v>
      </c>
      <c r="AD8" s="185"/>
      <c r="AE8" s="184" t="s">
        <v>528</v>
      </c>
      <c r="AF8" s="185"/>
      <c r="AG8" s="184" t="s">
        <v>528</v>
      </c>
      <c r="AH8" s="185"/>
      <c r="AI8" s="184" t="s">
        <v>528</v>
      </c>
      <c r="AJ8" s="185"/>
      <c r="AK8" s="184" t="s">
        <v>457</v>
      </c>
      <c r="AL8" s="185"/>
      <c r="AM8" s="209"/>
      <c r="AN8" s="186"/>
      <c r="AO8" s="210"/>
    </row>
    <row r="9" spans="1:41" ht="15.75" thickBot="1">
      <c r="C9" s="51"/>
      <c r="D9" s="58"/>
      <c r="E9" s="184"/>
      <c r="F9" s="185"/>
      <c r="G9" s="184"/>
      <c r="H9" s="185"/>
      <c r="I9" s="184"/>
      <c r="J9" s="185"/>
      <c r="K9" s="184"/>
      <c r="L9" s="185"/>
      <c r="M9" s="184"/>
      <c r="N9" s="185"/>
      <c r="O9" s="184"/>
      <c r="P9" s="185"/>
      <c r="Q9" s="184"/>
      <c r="R9" s="185"/>
      <c r="S9" s="184"/>
      <c r="T9" s="185"/>
      <c r="U9" s="184"/>
      <c r="V9" s="185"/>
      <c r="W9" s="184"/>
      <c r="X9" s="185"/>
      <c r="Y9" s="184"/>
      <c r="Z9" s="185"/>
      <c r="AA9" s="184"/>
      <c r="AB9" s="185"/>
      <c r="AC9" s="184"/>
      <c r="AD9" s="185"/>
      <c r="AE9" s="184"/>
      <c r="AF9" s="185"/>
      <c r="AG9" s="184"/>
      <c r="AH9" s="185"/>
      <c r="AI9" s="184"/>
      <c r="AJ9" s="185"/>
      <c r="AK9" s="184"/>
      <c r="AL9" s="185"/>
      <c r="AM9" s="211"/>
      <c r="AN9" s="181"/>
      <c r="AO9" s="182"/>
    </row>
    <row r="10" spans="1:41" ht="15.75" thickTop="1">
      <c r="E10" s="164" t="s">
        <v>416</v>
      </c>
      <c r="F10" s="166" t="s">
        <v>417</v>
      </c>
      <c r="G10" s="164" t="s">
        <v>416</v>
      </c>
      <c r="H10" s="166" t="s">
        <v>417</v>
      </c>
      <c r="I10" s="164" t="s">
        <v>416</v>
      </c>
      <c r="J10" s="166" t="s">
        <v>417</v>
      </c>
      <c r="K10" s="164" t="s">
        <v>416</v>
      </c>
      <c r="L10" s="166" t="s">
        <v>417</v>
      </c>
      <c r="M10" s="164" t="s">
        <v>416</v>
      </c>
      <c r="N10" s="166" t="s">
        <v>417</v>
      </c>
      <c r="O10" s="164" t="s">
        <v>416</v>
      </c>
      <c r="P10" s="166" t="s">
        <v>417</v>
      </c>
      <c r="Q10" s="164" t="s">
        <v>416</v>
      </c>
      <c r="R10" s="166" t="s">
        <v>417</v>
      </c>
      <c r="S10" s="164" t="s">
        <v>416</v>
      </c>
      <c r="T10" s="166" t="s">
        <v>417</v>
      </c>
      <c r="U10" s="164" t="s">
        <v>416</v>
      </c>
      <c r="V10" s="166" t="s">
        <v>417</v>
      </c>
      <c r="W10" s="164" t="s">
        <v>416</v>
      </c>
      <c r="X10" s="166" t="s">
        <v>417</v>
      </c>
      <c r="Y10" s="164" t="s">
        <v>416</v>
      </c>
      <c r="Z10" s="166" t="s">
        <v>417</v>
      </c>
      <c r="AA10" s="164" t="s">
        <v>416</v>
      </c>
      <c r="AB10" s="166" t="s">
        <v>417</v>
      </c>
      <c r="AC10" s="164" t="s">
        <v>416</v>
      </c>
      <c r="AD10" s="166" t="s">
        <v>417</v>
      </c>
      <c r="AE10" s="164" t="s">
        <v>416</v>
      </c>
      <c r="AF10" s="242" t="s">
        <v>417</v>
      </c>
      <c r="AG10" s="164" t="s">
        <v>416</v>
      </c>
      <c r="AH10" s="242" t="s">
        <v>417</v>
      </c>
      <c r="AI10" s="164" t="s">
        <v>416</v>
      </c>
      <c r="AJ10" s="166" t="s">
        <v>417</v>
      </c>
      <c r="AK10" s="164" t="s">
        <v>416</v>
      </c>
      <c r="AL10" s="166" t="s">
        <v>417</v>
      </c>
      <c r="AM10" s="59" t="s">
        <v>418</v>
      </c>
      <c r="AN10" s="61" t="s">
        <v>302</v>
      </c>
      <c r="AO10" s="63" t="s">
        <v>303</v>
      </c>
    </row>
    <row r="11" spans="1:41" ht="15.75" customHeight="1">
      <c r="E11" s="164"/>
      <c r="F11" s="166"/>
      <c r="G11" s="164"/>
      <c r="H11" s="166"/>
      <c r="I11" s="164"/>
      <c r="J11" s="166"/>
      <c r="K11" s="164"/>
      <c r="L11" s="166"/>
      <c r="M11" s="164"/>
      <c r="N11" s="166"/>
      <c r="O11" s="164"/>
      <c r="P11" s="166"/>
      <c r="Q11" s="164"/>
      <c r="R11" s="166"/>
      <c r="S11" s="164"/>
      <c r="T11" s="166"/>
      <c r="U11" s="164"/>
      <c r="V11" s="166"/>
      <c r="W11" s="164"/>
      <c r="X11" s="166"/>
      <c r="Y11" s="164"/>
      <c r="Z11" s="166"/>
      <c r="AA11" s="164"/>
      <c r="AB11" s="166"/>
      <c r="AC11" s="164"/>
      <c r="AD11" s="166"/>
      <c r="AE11" s="164"/>
      <c r="AF11" s="242"/>
      <c r="AG11" s="164"/>
      <c r="AH11" s="242"/>
      <c r="AI11" s="164"/>
      <c r="AJ11" s="166"/>
      <c r="AK11" s="164"/>
      <c r="AL11" s="166"/>
      <c r="AM11" s="60"/>
      <c r="AN11" s="62"/>
      <c r="AO11" s="64"/>
    </row>
    <row r="12" spans="1:41" ht="30" customHeight="1">
      <c r="C12" s="77" t="s">
        <v>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8"/>
    </row>
    <row r="13" spans="1:41">
      <c r="C13" s="1" t="s">
        <v>529</v>
      </c>
      <c r="D13" s="17" t="s">
        <v>305</v>
      </c>
      <c r="E13" s="7">
        <v>0</v>
      </c>
      <c r="F13" s="8"/>
      <c r="G13" s="7">
        <v>167215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0</v>
      </c>
      <c r="P13" s="8"/>
      <c r="Q13" s="7">
        <v>0</v>
      </c>
      <c r="R13" s="8"/>
      <c r="S13" s="7">
        <v>0</v>
      </c>
      <c r="T13" s="8"/>
      <c r="U13" s="7">
        <v>0</v>
      </c>
      <c r="V13" s="8"/>
      <c r="W13" s="7">
        <v>0</v>
      </c>
      <c r="X13" s="8"/>
      <c r="Y13" s="7">
        <v>0</v>
      </c>
      <c r="Z13" s="8"/>
      <c r="AA13" s="7">
        <v>0</v>
      </c>
      <c r="AB13" s="8"/>
      <c r="AC13" s="7">
        <v>0</v>
      </c>
      <c r="AD13" s="8"/>
      <c r="AE13" s="7">
        <v>0</v>
      </c>
      <c r="AF13" s="8"/>
      <c r="AG13" s="7">
        <v>0</v>
      </c>
      <c r="AH13" s="8"/>
      <c r="AI13" s="7">
        <v>0</v>
      </c>
      <c r="AJ13" s="8"/>
      <c r="AK13" s="7">
        <v>0</v>
      </c>
      <c r="AL13" s="8"/>
      <c r="AM13" s="20">
        <f t="shared" ref="AM13:AN18" si="0">SUM(E13+G13+I13+K13+M13+O13+Q13+S13+U13+W13+Y13+AA13+AC13+AE13+AG13+AI13+AK13)</f>
        <v>167215</v>
      </c>
      <c r="AN13" s="21">
        <f t="shared" si="0"/>
        <v>0</v>
      </c>
      <c r="AO13" s="22">
        <f t="shared" ref="AO13:AO18" si="1">AM13-AN13</f>
        <v>167215</v>
      </c>
    </row>
    <row r="14" spans="1:41">
      <c r="C14" s="1" t="s">
        <v>437</v>
      </c>
      <c r="D14" s="17" t="s">
        <v>304</v>
      </c>
      <c r="E14" s="7">
        <v>54060</v>
      </c>
      <c r="F14" s="8"/>
      <c r="G14" s="7">
        <v>41588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7289</v>
      </c>
      <c r="P14" s="8"/>
      <c r="Q14" s="7">
        <v>22725</v>
      </c>
      <c r="R14" s="8"/>
      <c r="S14" s="7">
        <v>0</v>
      </c>
      <c r="T14" s="8"/>
      <c r="U14" s="7">
        <v>0</v>
      </c>
      <c r="V14" s="8"/>
      <c r="W14" s="7">
        <v>0</v>
      </c>
      <c r="X14" s="8"/>
      <c r="Y14" s="7">
        <v>0</v>
      </c>
      <c r="Z14" s="8"/>
      <c r="AA14" s="7">
        <v>0</v>
      </c>
      <c r="AB14" s="8"/>
      <c r="AC14" s="7">
        <v>0</v>
      </c>
      <c r="AD14" s="8"/>
      <c r="AE14" s="7"/>
      <c r="AF14" s="8"/>
      <c r="AG14" s="7"/>
      <c r="AH14" s="8"/>
      <c r="AI14" s="7">
        <v>13116.18</v>
      </c>
      <c r="AJ14" s="8"/>
      <c r="AK14" s="7"/>
      <c r="AL14" s="8"/>
      <c r="AM14" s="20">
        <f t="shared" si="0"/>
        <v>138778.18</v>
      </c>
      <c r="AN14" s="21">
        <f t="shared" si="0"/>
        <v>0</v>
      </c>
      <c r="AO14" s="22">
        <f t="shared" si="1"/>
        <v>138778.18</v>
      </c>
    </row>
    <row r="15" spans="1:41">
      <c r="C15" s="1" t="s">
        <v>419</v>
      </c>
      <c r="D15" s="17" t="s">
        <v>306</v>
      </c>
      <c r="E15" s="7">
        <v>0</v>
      </c>
      <c r="F15" s="8"/>
      <c r="G15" s="7">
        <v>0</v>
      </c>
      <c r="H15" s="8"/>
      <c r="I15" s="7">
        <v>4000</v>
      </c>
      <c r="J15" s="8"/>
      <c r="K15" s="7">
        <v>26000</v>
      </c>
      <c r="L15" s="8"/>
      <c r="M15" s="7">
        <v>20000</v>
      </c>
      <c r="N15" s="8"/>
      <c r="O15" s="7">
        <v>0</v>
      </c>
      <c r="P15" s="8"/>
      <c r="Q15" s="7">
        <v>0</v>
      </c>
      <c r="R15" s="8"/>
      <c r="S15" s="7">
        <v>0</v>
      </c>
      <c r="T15" s="8"/>
      <c r="U15" s="7">
        <v>0</v>
      </c>
      <c r="V15" s="8"/>
      <c r="W15" s="7">
        <v>0</v>
      </c>
      <c r="X15" s="8"/>
      <c r="Y15" s="7">
        <v>0</v>
      </c>
      <c r="Z15" s="8"/>
      <c r="AA15" s="7">
        <v>0</v>
      </c>
      <c r="AB15" s="8"/>
      <c r="AC15" s="7">
        <v>5336</v>
      </c>
      <c r="AD15" s="8"/>
      <c r="AE15" s="7">
        <v>0</v>
      </c>
      <c r="AF15" s="8"/>
      <c r="AG15" s="7">
        <v>0</v>
      </c>
      <c r="AH15" s="8"/>
      <c r="AI15" s="7">
        <v>0</v>
      </c>
      <c r="AJ15" s="8"/>
      <c r="AK15" s="7">
        <v>0</v>
      </c>
      <c r="AL15" s="8"/>
      <c r="AM15" s="20">
        <f t="shared" si="0"/>
        <v>55336</v>
      </c>
      <c r="AN15" s="21">
        <f t="shared" si="0"/>
        <v>0</v>
      </c>
      <c r="AO15" s="22">
        <f t="shared" si="1"/>
        <v>55336</v>
      </c>
    </row>
    <row r="16" spans="1:41">
      <c r="C16" s="1" t="s">
        <v>482</v>
      </c>
      <c r="D16" s="17" t="s">
        <v>309</v>
      </c>
      <c r="E16" s="7">
        <v>0</v>
      </c>
      <c r="F16" s="8"/>
      <c r="G16" s="7">
        <v>0</v>
      </c>
      <c r="H16" s="8"/>
      <c r="I16" s="7">
        <v>0</v>
      </c>
      <c r="J16" s="8"/>
      <c r="K16" s="7">
        <v>0</v>
      </c>
      <c r="L16" s="8"/>
      <c r="M16" s="7">
        <v>0</v>
      </c>
      <c r="N16" s="8"/>
      <c r="O16" s="7">
        <v>0</v>
      </c>
      <c r="P16" s="8"/>
      <c r="Q16" s="7">
        <v>0</v>
      </c>
      <c r="R16" s="8"/>
      <c r="S16" s="7">
        <v>3385</v>
      </c>
      <c r="T16" s="8"/>
      <c r="U16" s="7">
        <v>16614</v>
      </c>
      <c r="V16" s="8"/>
      <c r="W16" s="7">
        <v>0</v>
      </c>
      <c r="X16" s="8"/>
      <c r="Y16" s="7">
        <v>0</v>
      </c>
      <c r="Z16" s="8"/>
      <c r="AA16" s="7">
        <v>0</v>
      </c>
      <c r="AB16" s="8"/>
      <c r="AC16" s="7">
        <v>0</v>
      </c>
      <c r="AD16" s="8"/>
      <c r="AE16" s="7">
        <v>0</v>
      </c>
      <c r="AF16" s="8"/>
      <c r="AG16" s="7">
        <v>0</v>
      </c>
      <c r="AH16" s="8"/>
      <c r="AI16" s="7">
        <v>0</v>
      </c>
      <c r="AJ16" s="8"/>
      <c r="AK16" s="7">
        <v>0</v>
      </c>
      <c r="AL16" s="8"/>
      <c r="AM16" s="20">
        <f t="shared" si="0"/>
        <v>19999</v>
      </c>
      <c r="AN16" s="21">
        <f t="shared" si="0"/>
        <v>0</v>
      </c>
      <c r="AO16" s="22">
        <f t="shared" si="1"/>
        <v>19999</v>
      </c>
    </row>
    <row r="17" spans="3:41">
      <c r="C17" s="1" t="s">
        <v>438</v>
      </c>
      <c r="D17" s="17" t="s">
        <v>312</v>
      </c>
      <c r="E17" s="7">
        <v>0</v>
      </c>
      <c r="F17" s="8"/>
      <c r="G17" s="7">
        <v>0</v>
      </c>
      <c r="H17" s="8"/>
      <c r="I17" s="7">
        <v>0</v>
      </c>
      <c r="J17" s="8"/>
      <c r="K17" s="7">
        <v>0</v>
      </c>
      <c r="L17" s="8"/>
      <c r="M17" s="7">
        <v>0</v>
      </c>
      <c r="N17" s="8"/>
      <c r="O17" s="7">
        <v>0</v>
      </c>
      <c r="P17" s="8"/>
      <c r="Q17" s="7">
        <v>0</v>
      </c>
      <c r="R17" s="8"/>
      <c r="S17" s="7">
        <v>0</v>
      </c>
      <c r="T17" s="8"/>
      <c r="U17" s="7">
        <v>0</v>
      </c>
      <c r="V17" s="8"/>
      <c r="W17" s="7">
        <v>0</v>
      </c>
      <c r="X17" s="8"/>
      <c r="Y17" s="7">
        <v>0</v>
      </c>
      <c r="Z17" s="8"/>
      <c r="AA17" s="7">
        <v>500</v>
      </c>
      <c r="AB17" s="8"/>
      <c r="AC17" s="7">
        <v>0</v>
      </c>
      <c r="AD17" s="8"/>
      <c r="AE17" s="7">
        <v>0</v>
      </c>
      <c r="AF17" s="8"/>
      <c r="AG17" s="7">
        <v>0</v>
      </c>
      <c r="AH17" s="8"/>
      <c r="AI17" s="7">
        <v>0</v>
      </c>
      <c r="AJ17" s="8"/>
      <c r="AK17" s="7">
        <v>0</v>
      </c>
      <c r="AL17" s="8"/>
      <c r="AM17" s="20">
        <f t="shared" si="0"/>
        <v>500</v>
      </c>
      <c r="AN17" s="21">
        <f t="shared" si="0"/>
        <v>0</v>
      </c>
      <c r="AO17" s="22">
        <f t="shared" si="1"/>
        <v>500</v>
      </c>
    </row>
    <row r="18" spans="3:41">
      <c r="C18" s="1" t="s">
        <v>501</v>
      </c>
      <c r="D18" s="17" t="s">
        <v>530</v>
      </c>
      <c r="E18" s="7">
        <v>0</v>
      </c>
      <c r="F18" s="8"/>
      <c r="G18" s="7">
        <v>0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0</v>
      </c>
      <c r="P18" s="8"/>
      <c r="Q18" s="7">
        <v>0</v>
      </c>
      <c r="R18" s="8"/>
      <c r="S18" s="7">
        <v>0</v>
      </c>
      <c r="T18" s="8"/>
      <c r="U18" s="7">
        <v>0</v>
      </c>
      <c r="V18" s="8"/>
      <c r="W18" s="7">
        <v>17310</v>
      </c>
      <c r="X18" s="8"/>
      <c r="Y18" s="7">
        <v>4442</v>
      </c>
      <c r="Z18" s="8"/>
      <c r="AA18" s="7">
        <v>0</v>
      </c>
      <c r="AB18" s="8"/>
      <c r="AC18" s="7">
        <v>0</v>
      </c>
      <c r="AD18" s="8"/>
      <c r="AE18" s="7">
        <v>0</v>
      </c>
      <c r="AF18" s="8"/>
      <c r="AG18" s="7">
        <v>0</v>
      </c>
      <c r="AH18" s="8"/>
      <c r="AI18" s="7">
        <v>0</v>
      </c>
      <c r="AJ18" s="8"/>
      <c r="AK18" s="7">
        <v>0</v>
      </c>
      <c r="AL18" s="8"/>
      <c r="AM18" s="20">
        <f t="shared" si="0"/>
        <v>21752</v>
      </c>
      <c r="AN18" s="21">
        <f t="shared" si="0"/>
        <v>0</v>
      </c>
      <c r="AO18" s="22">
        <f t="shared" si="1"/>
        <v>21752</v>
      </c>
    </row>
    <row r="19" spans="3:41">
      <c r="C19" s="65" t="s">
        <v>423</v>
      </c>
      <c r="D19" s="66"/>
      <c r="E19" s="52">
        <f t="shared" ref="E19:AN19" si="2">SUM(E13:E18)</f>
        <v>54060</v>
      </c>
      <c r="F19" s="52">
        <f t="shared" si="2"/>
        <v>0</v>
      </c>
      <c r="G19" s="52">
        <f t="shared" si="2"/>
        <v>208803</v>
      </c>
      <c r="H19" s="52">
        <f t="shared" si="2"/>
        <v>0</v>
      </c>
      <c r="I19" s="52">
        <f t="shared" si="2"/>
        <v>4000</v>
      </c>
      <c r="J19" s="52">
        <f t="shared" si="2"/>
        <v>0</v>
      </c>
      <c r="K19" s="52">
        <f t="shared" si="2"/>
        <v>26000</v>
      </c>
      <c r="L19" s="52">
        <f t="shared" si="2"/>
        <v>0</v>
      </c>
      <c r="M19" s="52">
        <f t="shared" si="2"/>
        <v>20000</v>
      </c>
      <c r="N19" s="52">
        <f t="shared" si="2"/>
        <v>0</v>
      </c>
      <c r="O19" s="52">
        <f t="shared" si="2"/>
        <v>7289</v>
      </c>
      <c r="P19" s="52">
        <f t="shared" si="2"/>
        <v>0</v>
      </c>
      <c r="Q19" s="52">
        <f t="shared" si="2"/>
        <v>22725</v>
      </c>
      <c r="R19" s="52">
        <f t="shared" si="2"/>
        <v>0</v>
      </c>
      <c r="S19" s="52">
        <f t="shared" si="2"/>
        <v>3385</v>
      </c>
      <c r="T19" s="52">
        <f t="shared" si="2"/>
        <v>0</v>
      </c>
      <c r="U19" s="52">
        <f t="shared" si="2"/>
        <v>16614</v>
      </c>
      <c r="V19" s="52">
        <f t="shared" si="2"/>
        <v>0</v>
      </c>
      <c r="W19" s="52">
        <f t="shared" si="2"/>
        <v>17310</v>
      </c>
      <c r="X19" s="52">
        <f t="shared" si="2"/>
        <v>0</v>
      </c>
      <c r="Y19" s="52">
        <f t="shared" si="2"/>
        <v>4442</v>
      </c>
      <c r="Z19" s="52">
        <f t="shared" si="2"/>
        <v>0</v>
      </c>
      <c r="AA19" s="52">
        <f t="shared" si="2"/>
        <v>500</v>
      </c>
      <c r="AB19" s="52">
        <f t="shared" si="2"/>
        <v>0</v>
      </c>
      <c r="AC19" s="52">
        <f t="shared" si="2"/>
        <v>5336</v>
      </c>
      <c r="AD19" s="52">
        <f t="shared" si="2"/>
        <v>0</v>
      </c>
      <c r="AE19" s="52">
        <f t="shared" si="2"/>
        <v>0</v>
      </c>
      <c r="AF19" s="54">
        <f t="shared" si="2"/>
        <v>0</v>
      </c>
      <c r="AG19" s="52">
        <f t="shared" si="2"/>
        <v>0</v>
      </c>
      <c r="AH19" s="54">
        <f t="shared" si="2"/>
        <v>0</v>
      </c>
      <c r="AI19" s="52">
        <f t="shared" si="2"/>
        <v>13116.18</v>
      </c>
      <c r="AJ19" s="54">
        <f t="shared" si="2"/>
        <v>0</v>
      </c>
      <c r="AK19" s="52">
        <f t="shared" si="2"/>
        <v>0</v>
      </c>
      <c r="AL19" s="54">
        <f t="shared" si="2"/>
        <v>0</v>
      </c>
      <c r="AM19" s="69">
        <f t="shared" si="2"/>
        <v>403580.18</v>
      </c>
      <c r="AN19" s="71">
        <f t="shared" si="2"/>
        <v>0</v>
      </c>
      <c r="AO19" s="73">
        <f>AM19-AN19</f>
        <v>403580.18</v>
      </c>
    </row>
    <row r="20" spans="3:41" ht="15.75" thickBot="1">
      <c r="C20" s="67"/>
      <c r="D20" s="6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5"/>
      <c r="AG20" s="53"/>
      <c r="AH20" s="55"/>
      <c r="AI20" s="53"/>
      <c r="AJ20" s="55"/>
      <c r="AK20" s="53"/>
      <c r="AL20" s="55"/>
      <c r="AM20" s="70"/>
      <c r="AN20" s="72"/>
      <c r="AO20" s="74"/>
    </row>
    <row r="21" spans="3:41" ht="15.75" thickTop="1"/>
    <row r="24" spans="3:41" ht="30" customHeight="1">
      <c r="C24" s="79" t="s">
        <v>318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</row>
    <row r="25" spans="3:41">
      <c r="C25" s="94" t="s">
        <v>109</v>
      </c>
      <c r="D25" s="82" t="s">
        <v>319</v>
      </c>
      <c r="E25" s="7">
        <v>0</v>
      </c>
      <c r="F25" s="8"/>
      <c r="G25" s="7">
        <v>0</v>
      </c>
      <c r="H25" s="8"/>
      <c r="I25" s="7">
        <v>0</v>
      </c>
      <c r="J25" s="8"/>
      <c r="K25" s="7">
        <v>0</v>
      </c>
      <c r="L25" s="8"/>
      <c r="M25" s="7">
        <v>0</v>
      </c>
      <c r="N25" s="8"/>
      <c r="O25" s="7">
        <v>0</v>
      </c>
      <c r="P25" s="8"/>
      <c r="Q25" s="7">
        <v>0</v>
      </c>
      <c r="R25" s="8"/>
      <c r="S25" s="7">
        <v>0</v>
      </c>
      <c r="T25" s="8"/>
      <c r="U25" s="7">
        <v>0</v>
      </c>
      <c r="V25" s="8"/>
      <c r="W25" s="7">
        <v>0</v>
      </c>
      <c r="X25" s="8"/>
      <c r="Y25" s="7">
        <v>0</v>
      </c>
      <c r="Z25" s="8"/>
      <c r="AA25" s="7">
        <v>0</v>
      </c>
      <c r="AB25" s="8"/>
      <c r="AC25" s="7">
        <v>0</v>
      </c>
      <c r="AD25" s="8"/>
      <c r="AE25" s="7">
        <v>0</v>
      </c>
      <c r="AF25" s="8"/>
      <c r="AG25" s="7">
        <v>0</v>
      </c>
      <c r="AH25" s="8"/>
      <c r="AI25" s="7">
        <v>0</v>
      </c>
      <c r="AJ25" s="8"/>
      <c r="AK25" s="7">
        <v>0</v>
      </c>
      <c r="AL25" s="8"/>
      <c r="AM25" s="20">
        <f>SUM(E25+G25+I25+K25+M25+O25+Q25+S25+U25+W25+Y25+AA25+AC25+AE25+AG25+AI25+AK25)</f>
        <v>0</v>
      </c>
      <c r="AN25" s="21">
        <f>SUM(F25+H25+J25+L25+N25+P25+R25+T25+V25+X25+Z25+AB25+AD25+AF25+AH25+AJ25+AL25)</f>
        <v>0</v>
      </c>
      <c r="AO25" s="22">
        <f>AM25-AN25</f>
        <v>0</v>
      </c>
    </row>
    <row r="26" spans="3:41">
      <c r="C26" s="94" t="s">
        <v>113</v>
      </c>
      <c r="D26" s="82" t="s">
        <v>320</v>
      </c>
      <c r="E26" s="7">
        <v>0</v>
      </c>
      <c r="F26" s="8"/>
      <c r="G26" s="7">
        <v>1927.38</v>
      </c>
      <c r="H26" s="8"/>
      <c r="I26" s="7">
        <v>29.55</v>
      </c>
      <c r="J26" s="8"/>
      <c r="K26" s="7">
        <v>198.95</v>
      </c>
      <c r="L26" s="8"/>
      <c r="M26" s="7">
        <v>147.69999999999999</v>
      </c>
      <c r="N26" s="8"/>
      <c r="O26" s="7">
        <v>0</v>
      </c>
      <c r="P26" s="8"/>
      <c r="Q26" s="7">
        <v>0</v>
      </c>
      <c r="R26" s="8"/>
      <c r="S26" s="7">
        <v>0</v>
      </c>
      <c r="T26" s="8"/>
      <c r="U26" s="7">
        <v>153.35</v>
      </c>
      <c r="V26" s="8"/>
      <c r="W26" s="7">
        <v>0</v>
      </c>
      <c r="X26" s="8"/>
      <c r="Y26" s="7">
        <v>0</v>
      </c>
      <c r="Z26" s="8"/>
      <c r="AA26" s="7">
        <v>3.7</v>
      </c>
      <c r="AB26" s="8"/>
      <c r="AC26" s="7">
        <v>39.4</v>
      </c>
      <c r="AD26" s="8"/>
      <c r="AE26" s="7">
        <v>0</v>
      </c>
      <c r="AF26" s="8"/>
      <c r="AG26" s="7">
        <v>0</v>
      </c>
      <c r="AH26" s="8"/>
      <c r="AI26" s="7">
        <v>1170</v>
      </c>
      <c r="AJ26" s="8"/>
      <c r="AK26" s="7">
        <v>0</v>
      </c>
      <c r="AL26" s="8"/>
      <c r="AM26" s="20">
        <f t="shared" ref="AM26:AM89" si="3">SUM(E26+G26+I26+K26+M26+O26+Q26+S26+U26+W26+Y26+AA26+AC26+AE26+AG26+AI26+AK26)</f>
        <v>3670.0299999999997</v>
      </c>
      <c r="AN26" s="21">
        <f t="shared" ref="AN26:AN89" si="4">SUM(F26+H26+J26+L26+N26+P26+R26+T26+V26+X26+Z26+AB26+AD26+AF26+AH26+AJ26+AL26)</f>
        <v>0</v>
      </c>
      <c r="AO26" s="22">
        <f t="shared" ref="AO26:AO89" si="5">AM26-AN26</f>
        <v>3670.0299999999997</v>
      </c>
    </row>
    <row r="27" spans="3:41">
      <c r="C27" s="94" t="s">
        <v>115</v>
      </c>
      <c r="D27" s="82" t="s">
        <v>321</v>
      </c>
      <c r="E27" s="7">
        <v>5406</v>
      </c>
      <c r="F27" s="8"/>
      <c r="G27" s="7">
        <v>20880.3</v>
      </c>
      <c r="H27" s="8"/>
      <c r="I27" s="7">
        <v>400</v>
      </c>
      <c r="J27" s="8"/>
      <c r="K27" s="7">
        <v>2600</v>
      </c>
      <c r="L27" s="8"/>
      <c r="M27" s="7">
        <v>2000</v>
      </c>
      <c r="N27" s="8"/>
      <c r="O27" s="7">
        <v>0</v>
      </c>
      <c r="P27" s="8"/>
      <c r="Q27" s="7">
        <v>0</v>
      </c>
      <c r="R27" s="8"/>
      <c r="S27" s="7">
        <v>338.5</v>
      </c>
      <c r="T27" s="8"/>
      <c r="U27" s="7">
        <v>1661.4</v>
      </c>
      <c r="V27" s="8"/>
      <c r="W27" s="7">
        <v>0</v>
      </c>
      <c r="X27" s="8"/>
      <c r="Y27" s="7">
        <v>0</v>
      </c>
      <c r="Z27" s="8"/>
      <c r="AA27" s="7">
        <v>50</v>
      </c>
      <c r="AB27" s="8"/>
      <c r="AC27" s="7">
        <v>533.6</v>
      </c>
      <c r="AD27" s="8"/>
      <c r="AE27" s="7">
        <v>0</v>
      </c>
      <c r="AF27" s="8"/>
      <c r="AG27" s="7">
        <v>0</v>
      </c>
      <c r="AH27" s="8"/>
      <c r="AI27" s="7">
        <v>1311.62</v>
      </c>
      <c r="AJ27" s="8"/>
      <c r="AK27" s="7">
        <v>0</v>
      </c>
      <c r="AL27" s="8"/>
      <c r="AM27" s="20">
        <f t="shared" si="3"/>
        <v>35181.42</v>
      </c>
      <c r="AN27" s="21">
        <f t="shared" si="4"/>
        <v>0</v>
      </c>
      <c r="AO27" s="22">
        <f t="shared" si="5"/>
        <v>35181.42</v>
      </c>
    </row>
    <row r="28" spans="3:41">
      <c r="C28" s="94" t="s">
        <v>117</v>
      </c>
      <c r="D28" s="82" t="s">
        <v>322</v>
      </c>
      <c r="E28" s="7">
        <v>9343.74</v>
      </c>
      <c r="F28" s="8"/>
      <c r="G28" s="7">
        <v>64723.05</v>
      </c>
      <c r="H28" s="8"/>
      <c r="I28" s="7">
        <v>1245.18</v>
      </c>
      <c r="J28" s="8"/>
      <c r="K28" s="7">
        <v>7854.72</v>
      </c>
      <c r="L28" s="8"/>
      <c r="M28" s="7">
        <v>6223.6</v>
      </c>
      <c r="N28" s="8"/>
      <c r="O28" s="7">
        <v>0</v>
      </c>
      <c r="P28" s="8"/>
      <c r="Q28" s="7">
        <v>0</v>
      </c>
      <c r="R28" s="8"/>
      <c r="S28" s="7">
        <v>568.01</v>
      </c>
      <c r="T28" s="8"/>
      <c r="U28" s="7">
        <v>5764.84</v>
      </c>
      <c r="V28" s="8"/>
      <c r="W28" s="7">
        <v>0</v>
      </c>
      <c r="X28" s="8"/>
      <c r="Y28" s="7">
        <v>0</v>
      </c>
      <c r="Z28" s="8"/>
      <c r="AA28" s="7">
        <v>155.09</v>
      </c>
      <c r="AB28" s="8"/>
      <c r="AC28" s="7">
        <v>1660.53</v>
      </c>
      <c r="AD28" s="8"/>
      <c r="AE28" s="7">
        <v>0</v>
      </c>
      <c r="AF28" s="8"/>
      <c r="AG28" s="7">
        <v>0</v>
      </c>
      <c r="AH28" s="8"/>
      <c r="AI28" s="7">
        <v>0</v>
      </c>
      <c r="AJ28" s="8"/>
      <c r="AK28" s="7">
        <v>0</v>
      </c>
      <c r="AL28" s="8"/>
      <c r="AM28" s="20">
        <f t="shared" si="3"/>
        <v>97538.76</v>
      </c>
      <c r="AN28" s="21">
        <f t="shared" si="4"/>
        <v>0</v>
      </c>
      <c r="AO28" s="22">
        <f t="shared" si="5"/>
        <v>97538.76</v>
      </c>
    </row>
    <row r="29" spans="3:41">
      <c r="C29" s="94" t="s">
        <v>119</v>
      </c>
      <c r="D29" s="82" t="s">
        <v>323</v>
      </c>
      <c r="E29" s="7">
        <v>0</v>
      </c>
      <c r="F29" s="8"/>
      <c r="G29" s="7">
        <v>0</v>
      </c>
      <c r="H29" s="8"/>
      <c r="I29" s="18">
        <v>0</v>
      </c>
      <c r="J29" s="8"/>
      <c r="K29" s="7">
        <v>0</v>
      </c>
      <c r="L29" s="8"/>
      <c r="M29" s="7">
        <v>0</v>
      </c>
      <c r="N29" s="8"/>
      <c r="O29" s="7">
        <v>0</v>
      </c>
      <c r="P29" s="8"/>
      <c r="Q29" s="7">
        <v>0</v>
      </c>
      <c r="R29" s="8"/>
      <c r="S29" s="7">
        <v>0</v>
      </c>
      <c r="T29" s="8"/>
      <c r="U29" s="7">
        <v>0</v>
      </c>
      <c r="V29" s="8"/>
      <c r="W29" s="7">
        <v>0</v>
      </c>
      <c r="X29" s="8"/>
      <c r="Y29" s="7">
        <v>0</v>
      </c>
      <c r="Z29" s="8"/>
      <c r="AA29" s="7">
        <v>0</v>
      </c>
      <c r="AB29" s="8"/>
      <c r="AC29" s="7">
        <v>0</v>
      </c>
      <c r="AD29" s="8"/>
      <c r="AE29" s="7">
        <v>0</v>
      </c>
      <c r="AF29" s="8"/>
      <c r="AG29" s="7">
        <v>0</v>
      </c>
      <c r="AH29" s="8"/>
      <c r="AI29" s="7">
        <v>0</v>
      </c>
      <c r="AJ29" s="8"/>
      <c r="AK29" s="7">
        <v>0</v>
      </c>
      <c r="AL29" s="8"/>
      <c r="AM29" s="20">
        <f t="shared" si="3"/>
        <v>0</v>
      </c>
      <c r="AN29" s="21">
        <f t="shared" si="4"/>
        <v>0</v>
      </c>
      <c r="AO29" s="22">
        <f t="shared" si="5"/>
        <v>0</v>
      </c>
    </row>
    <row r="30" spans="3:41">
      <c r="C30" s="94" t="s">
        <v>123</v>
      </c>
      <c r="D30" s="82" t="s">
        <v>324</v>
      </c>
      <c r="E30" s="7">
        <v>256.83999999999997</v>
      </c>
      <c r="F30" s="8"/>
      <c r="G30" s="7">
        <v>984.56</v>
      </c>
      <c r="H30" s="8"/>
      <c r="I30" s="7">
        <v>18.899999999999999</v>
      </c>
      <c r="J30" s="8"/>
      <c r="K30" s="7">
        <v>125.16</v>
      </c>
      <c r="L30" s="8"/>
      <c r="M30" s="7">
        <v>94.45</v>
      </c>
      <c r="N30" s="8"/>
      <c r="O30" s="7">
        <v>0</v>
      </c>
      <c r="P30" s="8"/>
      <c r="Q30" s="7">
        <v>0</v>
      </c>
      <c r="R30" s="8"/>
      <c r="S30" s="7">
        <v>16.079999999999998</v>
      </c>
      <c r="T30" s="8"/>
      <c r="U30" s="7">
        <v>78.34</v>
      </c>
      <c r="V30" s="8"/>
      <c r="W30" s="7">
        <v>0</v>
      </c>
      <c r="X30" s="8"/>
      <c r="Y30" s="7">
        <v>0</v>
      </c>
      <c r="Z30" s="8"/>
      <c r="AA30" s="7">
        <v>2.36</v>
      </c>
      <c r="AB30" s="8"/>
      <c r="AC30" s="7">
        <v>25.2</v>
      </c>
      <c r="AD30" s="8"/>
      <c r="AE30" s="7">
        <v>0</v>
      </c>
      <c r="AF30" s="8"/>
      <c r="AG30" s="7">
        <v>0</v>
      </c>
      <c r="AH30" s="8"/>
      <c r="AI30" s="7">
        <v>0</v>
      </c>
      <c r="AJ30" s="8"/>
      <c r="AK30" s="7">
        <v>0</v>
      </c>
      <c r="AL30" s="8"/>
      <c r="AM30" s="20">
        <f t="shared" si="3"/>
        <v>1601.8899999999999</v>
      </c>
      <c r="AN30" s="21">
        <f t="shared" si="4"/>
        <v>0</v>
      </c>
      <c r="AO30" s="22">
        <f t="shared" si="5"/>
        <v>1601.8899999999999</v>
      </c>
    </row>
    <row r="31" spans="3:41">
      <c r="C31" s="94" t="s">
        <v>125</v>
      </c>
      <c r="D31" s="82" t="s">
        <v>325</v>
      </c>
      <c r="E31" s="7">
        <v>1499.78</v>
      </c>
      <c r="F31" s="8"/>
      <c r="G31" s="7">
        <v>5749.15</v>
      </c>
      <c r="H31" s="8"/>
      <c r="I31" s="7">
        <v>109.13</v>
      </c>
      <c r="J31" s="8"/>
      <c r="K31" s="7">
        <v>730.84</v>
      </c>
      <c r="L31" s="8"/>
      <c r="M31" s="7">
        <v>550.32000000000005</v>
      </c>
      <c r="N31" s="8"/>
      <c r="O31" s="7">
        <v>0</v>
      </c>
      <c r="P31" s="8"/>
      <c r="Q31" s="7">
        <v>0</v>
      </c>
      <c r="R31" s="8"/>
      <c r="S31" s="7">
        <v>93.9</v>
      </c>
      <c r="T31" s="8"/>
      <c r="U31" s="7">
        <v>457.43</v>
      </c>
      <c r="V31" s="8"/>
      <c r="W31" s="7">
        <v>0</v>
      </c>
      <c r="X31" s="8"/>
      <c r="Y31" s="7">
        <v>0</v>
      </c>
      <c r="Z31" s="8"/>
      <c r="AA31" s="7">
        <v>13.81</v>
      </c>
      <c r="AB31" s="8"/>
      <c r="AC31" s="7">
        <v>147.13</v>
      </c>
      <c r="AD31" s="8"/>
      <c r="AE31" s="7">
        <v>0</v>
      </c>
      <c r="AF31" s="8"/>
      <c r="AG31" s="7">
        <v>0</v>
      </c>
      <c r="AH31" s="8"/>
      <c r="AI31" s="7">
        <v>0</v>
      </c>
      <c r="AJ31" s="8"/>
      <c r="AK31" s="7">
        <v>0</v>
      </c>
      <c r="AL31" s="8"/>
      <c r="AM31" s="20">
        <f t="shared" si="3"/>
        <v>9351.489999999998</v>
      </c>
      <c r="AN31" s="21">
        <f t="shared" si="4"/>
        <v>0</v>
      </c>
      <c r="AO31" s="22">
        <f t="shared" si="5"/>
        <v>9351.489999999998</v>
      </c>
    </row>
    <row r="32" spans="3:41">
      <c r="C32" s="94" t="s">
        <v>127</v>
      </c>
      <c r="D32" s="82" t="s">
        <v>326</v>
      </c>
      <c r="E32" s="7">
        <v>784.29</v>
      </c>
      <c r="F32" s="8"/>
      <c r="G32" s="7">
        <v>3006.44</v>
      </c>
      <c r="H32" s="8"/>
      <c r="I32" s="7">
        <v>57.7</v>
      </c>
      <c r="J32" s="8"/>
      <c r="K32" s="7">
        <v>382.18</v>
      </c>
      <c r="L32" s="8"/>
      <c r="M32" s="7">
        <v>288.42</v>
      </c>
      <c r="N32" s="8"/>
      <c r="O32" s="7">
        <v>0</v>
      </c>
      <c r="P32" s="8"/>
      <c r="Q32" s="7">
        <v>0</v>
      </c>
      <c r="R32" s="8"/>
      <c r="S32" s="7">
        <v>49.1</v>
      </c>
      <c r="T32" s="8"/>
      <c r="U32" s="7">
        <v>239.89</v>
      </c>
      <c r="V32" s="8"/>
      <c r="W32" s="7">
        <v>0</v>
      </c>
      <c r="X32" s="8"/>
      <c r="Y32" s="7">
        <v>0</v>
      </c>
      <c r="Z32" s="8"/>
      <c r="AA32" s="7">
        <v>7.22</v>
      </c>
      <c r="AB32" s="8"/>
      <c r="AC32" s="7">
        <v>76.94</v>
      </c>
      <c r="AD32" s="8"/>
      <c r="AE32" s="7">
        <v>0</v>
      </c>
      <c r="AF32" s="8"/>
      <c r="AG32" s="7">
        <v>0</v>
      </c>
      <c r="AH32" s="8"/>
      <c r="AI32" s="7">
        <v>0</v>
      </c>
      <c r="AJ32" s="8"/>
      <c r="AK32" s="7">
        <v>0</v>
      </c>
      <c r="AL32" s="8"/>
      <c r="AM32" s="20">
        <f t="shared" si="3"/>
        <v>4892.18</v>
      </c>
      <c r="AN32" s="21">
        <f t="shared" si="4"/>
        <v>0</v>
      </c>
      <c r="AO32" s="22">
        <f t="shared" si="5"/>
        <v>4892.18</v>
      </c>
    </row>
    <row r="33" spans="3:41">
      <c r="C33" s="94" t="s">
        <v>129</v>
      </c>
      <c r="D33" s="82" t="s">
        <v>327</v>
      </c>
      <c r="E33" s="7">
        <v>128.41999999999999</v>
      </c>
      <c r="F33" s="8"/>
      <c r="G33" s="7">
        <v>491.15</v>
      </c>
      <c r="H33" s="8"/>
      <c r="I33" s="7">
        <v>9.4499999999999993</v>
      </c>
      <c r="J33" s="8"/>
      <c r="K33" s="7">
        <v>62.58</v>
      </c>
      <c r="L33" s="8"/>
      <c r="M33" s="7">
        <v>47.23</v>
      </c>
      <c r="N33" s="8"/>
      <c r="O33" s="7">
        <v>0</v>
      </c>
      <c r="P33" s="8"/>
      <c r="Q33" s="7">
        <v>0</v>
      </c>
      <c r="R33" s="8"/>
      <c r="S33" s="7">
        <v>8.0399999999999991</v>
      </c>
      <c r="T33" s="8"/>
      <c r="U33" s="7">
        <v>39.17</v>
      </c>
      <c r="V33" s="8"/>
      <c r="W33" s="7">
        <v>0</v>
      </c>
      <c r="X33" s="8"/>
      <c r="Y33" s="7">
        <v>0</v>
      </c>
      <c r="Z33" s="8"/>
      <c r="AA33" s="7">
        <v>1.18</v>
      </c>
      <c r="AB33" s="8"/>
      <c r="AC33" s="7">
        <v>12.6</v>
      </c>
      <c r="AD33" s="8"/>
      <c r="AE33" s="7">
        <v>0</v>
      </c>
      <c r="AF33" s="8"/>
      <c r="AG33" s="7">
        <v>0</v>
      </c>
      <c r="AH33" s="8"/>
      <c r="AI33" s="7">
        <v>0</v>
      </c>
      <c r="AJ33" s="8"/>
      <c r="AK33" s="7">
        <v>0</v>
      </c>
      <c r="AL33" s="8"/>
      <c r="AM33" s="20">
        <f t="shared" si="3"/>
        <v>799.81999999999994</v>
      </c>
      <c r="AN33" s="21">
        <f t="shared" si="4"/>
        <v>0</v>
      </c>
      <c r="AO33" s="22">
        <f t="shared" si="5"/>
        <v>799.81999999999994</v>
      </c>
    </row>
    <row r="34" spans="3:41">
      <c r="C34" s="94" t="s">
        <v>131</v>
      </c>
      <c r="D34" s="82" t="s">
        <v>328</v>
      </c>
      <c r="E34" s="7">
        <v>41.28</v>
      </c>
      <c r="F34" s="8"/>
      <c r="G34" s="7">
        <v>158.22999999999999</v>
      </c>
      <c r="H34" s="8"/>
      <c r="I34" s="7">
        <v>3.04</v>
      </c>
      <c r="J34" s="8"/>
      <c r="K34" s="7">
        <v>20.11</v>
      </c>
      <c r="L34" s="8"/>
      <c r="M34" s="7">
        <v>15.18</v>
      </c>
      <c r="N34" s="8"/>
      <c r="O34" s="7">
        <v>0</v>
      </c>
      <c r="P34" s="8"/>
      <c r="Q34" s="7">
        <v>0</v>
      </c>
      <c r="R34" s="8"/>
      <c r="S34" s="7">
        <v>2.58</v>
      </c>
      <c r="T34" s="8"/>
      <c r="U34" s="7">
        <v>12.59</v>
      </c>
      <c r="V34" s="8"/>
      <c r="W34" s="7">
        <v>0</v>
      </c>
      <c r="X34" s="8"/>
      <c r="Y34" s="7">
        <v>0</v>
      </c>
      <c r="Z34" s="8"/>
      <c r="AA34" s="7">
        <v>0.38</v>
      </c>
      <c r="AB34" s="8"/>
      <c r="AC34" s="7">
        <v>4.05</v>
      </c>
      <c r="AD34" s="8"/>
      <c r="AE34" s="7">
        <v>0</v>
      </c>
      <c r="AF34" s="8"/>
      <c r="AG34" s="7">
        <v>0</v>
      </c>
      <c r="AH34" s="8"/>
      <c r="AI34" s="7">
        <v>0</v>
      </c>
      <c r="AJ34" s="8"/>
      <c r="AK34" s="7">
        <v>0</v>
      </c>
      <c r="AL34" s="8"/>
      <c r="AM34" s="20">
        <f t="shared" si="3"/>
        <v>257.44</v>
      </c>
      <c r="AN34" s="21">
        <f t="shared" si="4"/>
        <v>0</v>
      </c>
      <c r="AO34" s="22">
        <f t="shared" si="5"/>
        <v>257.44</v>
      </c>
    </row>
    <row r="35" spans="3:41">
      <c r="C35" s="94" t="s">
        <v>133</v>
      </c>
      <c r="D35" s="82" t="s">
        <v>329</v>
      </c>
      <c r="E35" s="7">
        <v>958.57</v>
      </c>
      <c r="F35" s="8"/>
      <c r="G35" s="7">
        <v>3674.54</v>
      </c>
      <c r="H35" s="8"/>
      <c r="I35" s="7">
        <v>70.52</v>
      </c>
      <c r="J35" s="8"/>
      <c r="K35" s="7">
        <v>467.11</v>
      </c>
      <c r="L35" s="8"/>
      <c r="M35" s="7">
        <v>352.52</v>
      </c>
      <c r="N35" s="8"/>
      <c r="O35" s="7">
        <v>0</v>
      </c>
      <c r="P35" s="8"/>
      <c r="Q35" s="7">
        <v>0</v>
      </c>
      <c r="R35" s="8"/>
      <c r="S35" s="7">
        <v>60.02</v>
      </c>
      <c r="T35" s="8"/>
      <c r="U35" s="7">
        <v>292.35000000000002</v>
      </c>
      <c r="V35" s="8"/>
      <c r="W35" s="7">
        <v>0</v>
      </c>
      <c r="X35" s="8"/>
      <c r="Y35" s="7">
        <v>0</v>
      </c>
      <c r="Z35" s="8"/>
      <c r="AA35" s="7">
        <v>8.82</v>
      </c>
      <c r="AB35" s="8"/>
      <c r="AC35" s="7">
        <v>94.04</v>
      </c>
      <c r="AD35" s="8"/>
      <c r="AE35" s="7">
        <v>0</v>
      </c>
      <c r="AF35" s="8"/>
      <c r="AG35" s="7">
        <v>0</v>
      </c>
      <c r="AH35" s="8"/>
      <c r="AI35" s="7">
        <v>0</v>
      </c>
      <c r="AJ35" s="8"/>
      <c r="AK35" s="7">
        <v>0</v>
      </c>
      <c r="AL35" s="8"/>
      <c r="AM35" s="20">
        <f t="shared" si="3"/>
        <v>5978.4900000000007</v>
      </c>
      <c r="AN35" s="21">
        <f t="shared" si="4"/>
        <v>0</v>
      </c>
      <c r="AO35" s="22">
        <f t="shared" si="5"/>
        <v>5978.4900000000007</v>
      </c>
    </row>
    <row r="36" spans="3:41">
      <c r="C36" s="94" t="s">
        <v>135</v>
      </c>
      <c r="D36" s="82" t="s">
        <v>330</v>
      </c>
      <c r="E36" s="7">
        <v>0</v>
      </c>
      <c r="F36" s="8"/>
      <c r="G36" s="7">
        <v>0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7">
        <v>0</v>
      </c>
      <c r="P36" s="8"/>
      <c r="Q36" s="7">
        <v>0</v>
      </c>
      <c r="R36" s="8"/>
      <c r="S36" s="7">
        <v>0</v>
      </c>
      <c r="T36" s="8"/>
      <c r="U36" s="7">
        <v>0</v>
      </c>
      <c r="V36" s="8"/>
      <c r="W36" s="7">
        <v>0</v>
      </c>
      <c r="X36" s="8"/>
      <c r="Y36" s="7">
        <v>0</v>
      </c>
      <c r="Z36" s="8"/>
      <c r="AA36" s="7">
        <v>0</v>
      </c>
      <c r="AB36" s="8"/>
      <c r="AC36" s="7">
        <v>0</v>
      </c>
      <c r="AD36" s="8"/>
      <c r="AE36" s="7">
        <v>0</v>
      </c>
      <c r="AF36" s="8"/>
      <c r="AG36" s="7">
        <v>0</v>
      </c>
      <c r="AH36" s="8"/>
      <c r="AI36" s="7">
        <v>0</v>
      </c>
      <c r="AJ36" s="8"/>
      <c r="AK36" s="7">
        <v>0</v>
      </c>
      <c r="AL36" s="8"/>
      <c r="AM36" s="20">
        <f t="shared" si="3"/>
        <v>0</v>
      </c>
      <c r="AN36" s="21">
        <f t="shared" si="4"/>
        <v>0</v>
      </c>
      <c r="AO36" s="22">
        <f t="shared" si="5"/>
        <v>0</v>
      </c>
    </row>
    <row r="37" spans="3:41">
      <c r="C37" s="94" t="s">
        <v>137</v>
      </c>
      <c r="D37" s="82" t="s">
        <v>331</v>
      </c>
      <c r="E37" s="7">
        <v>917.29</v>
      </c>
      <c r="F37" s="8"/>
      <c r="G37" s="7">
        <v>3516.3</v>
      </c>
      <c r="H37" s="8"/>
      <c r="I37" s="7">
        <v>67.48</v>
      </c>
      <c r="J37" s="8"/>
      <c r="K37" s="7">
        <v>446.99</v>
      </c>
      <c r="L37" s="8"/>
      <c r="M37" s="7">
        <v>337.34</v>
      </c>
      <c r="N37" s="8"/>
      <c r="O37" s="7">
        <v>0</v>
      </c>
      <c r="P37" s="8"/>
      <c r="Q37" s="7">
        <v>0</v>
      </c>
      <c r="R37" s="8"/>
      <c r="S37" s="7">
        <v>57.43</v>
      </c>
      <c r="T37" s="8"/>
      <c r="U37" s="7">
        <v>279.77</v>
      </c>
      <c r="V37" s="8"/>
      <c r="W37" s="7">
        <v>0</v>
      </c>
      <c r="X37" s="8"/>
      <c r="Y37" s="7">
        <v>0</v>
      </c>
      <c r="Z37" s="8"/>
      <c r="AA37" s="7">
        <v>8.44</v>
      </c>
      <c r="AB37" s="8"/>
      <c r="AC37" s="7">
        <v>89.99</v>
      </c>
      <c r="AD37" s="8"/>
      <c r="AE37" s="7">
        <v>0</v>
      </c>
      <c r="AF37" s="8"/>
      <c r="AG37" s="7">
        <v>0</v>
      </c>
      <c r="AH37" s="8"/>
      <c r="AI37" s="7">
        <v>0</v>
      </c>
      <c r="AJ37" s="8"/>
      <c r="AK37" s="7">
        <v>0</v>
      </c>
      <c r="AL37" s="8"/>
      <c r="AM37" s="20">
        <f t="shared" si="3"/>
        <v>5721.03</v>
      </c>
      <c r="AN37" s="21">
        <f t="shared" si="4"/>
        <v>0</v>
      </c>
      <c r="AO37" s="22">
        <f t="shared" si="5"/>
        <v>5721.03</v>
      </c>
    </row>
    <row r="38" spans="3:41">
      <c r="C38" s="94" t="s">
        <v>139</v>
      </c>
      <c r="D38" s="82" t="s">
        <v>332</v>
      </c>
      <c r="E38" s="7">
        <v>0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0</v>
      </c>
      <c r="P38" s="8"/>
      <c r="Q38" s="7">
        <v>0</v>
      </c>
      <c r="R38" s="8"/>
      <c r="S38" s="7">
        <v>0</v>
      </c>
      <c r="T38" s="8"/>
      <c r="U38" s="7">
        <v>0</v>
      </c>
      <c r="V38" s="8"/>
      <c r="W38" s="7">
        <v>0</v>
      </c>
      <c r="X38" s="8"/>
      <c r="Y38" s="7">
        <v>0</v>
      </c>
      <c r="Z38" s="8"/>
      <c r="AA38" s="7">
        <v>0</v>
      </c>
      <c r="AB38" s="8"/>
      <c r="AC38" s="7">
        <v>0</v>
      </c>
      <c r="AD38" s="8"/>
      <c r="AE38" s="7">
        <v>0</v>
      </c>
      <c r="AF38" s="8"/>
      <c r="AG38" s="7">
        <v>0</v>
      </c>
      <c r="AH38" s="8"/>
      <c r="AI38" s="7">
        <v>0</v>
      </c>
      <c r="AJ38" s="8"/>
      <c r="AK38" s="7">
        <v>0</v>
      </c>
      <c r="AL38" s="8"/>
      <c r="AM38" s="20">
        <f t="shared" si="3"/>
        <v>0</v>
      </c>
      <c r="AN38" s="21">
        <f t="shared" si="4"/>
        <v>0</v>
      </c>
      <c r="AO38" s="22">
        <f t="shared" si="5"/>
        <v>0</v>
      </c>
    </row>
    <row r="39" spans="3:41">
      <c r="C39" s="94" t="s">
        <v>141</v>
      </c>
      <c r="D39" s="82" t="s">
        <v>333</v>
      </c>
      <c r="E39" s="7">
        <v>395.39</v>
      </c>
      <c r="F39" s="8"/>
      <c r="G39" s="7">
        <v>770.95</v>
      </c>
      <c r="H39" s="8"/>
      <c r="I39" s="7">
        <v>17.670000000000002</v>
      </c>
      <c r="J39" s="8"/>
      <c r="K39" s="7">
        <v>115.8</v>
      </c>
      <c r="L39" s="8"/>
      <c r="M39" s="7">
        <v>88.34</v>
      </c>
      <c r="N39" s="8"/>
      <c r="O39" s="7">
        <v>0</v>
      </c>
      <c r="P39" s="8"/>
      <c r="Q39" s="7">
        <v>0</v>
      </c>
      <c r="R39" s="8"/>
      <c r="S39" s="7">
        <v>24.76</v>
      </c>
      <c r="T39" s="8"/>
      <c r="U39" s="7">
        <v>61.34</v>
      </c>
      <c r="V39" s="8"/>
      <c r="W39" s="7">
        <v>0</v>
      </c>
      <c r="X39" s="8"/>
      <c r="Y39" s="7">
        <v>0</v>
      </c>
      <c r="Z39" s="8"/>
      <c r="AA39" s="7">
        <v>2.21</v>
      </c>
      <c r="AB39" s="8"/>
      <c r="AC39" s="7">
        <v>23.57</v>
      </c>
      <c r="AD39" s="8"/>
      <c r="AE39" s="7">
        <v>0</v>
      </c>
      <c r="AF39" s="8"/>
      <c r="AG39" s="7">
        <v>0</v>
      </c>
      <c r="AH39" s="8"/>
      <c r="AI39" s="7">
        <v>0</v>
      </c>
      <c r="AJ39" s="8"/>
      <c r="AK39" s="7">
        <v>0</v>
      </c>
      <c r="AL39" s="8"/>
      <c r="AM39" s="20">
        <f t="shared" si="3"/>
        <v>1500.03</v>
      </c>
      <c r="AN39" s="21">
        <f t="shared" si="4"/>
        <v>0</v>
      </c>
      <c r="AO39" s="22">
        <f t="shared" si="5"/>
        <v>1500.03</v>
      </c>
    </row>
    <row r="40" spans="3:41">
      <c r="C40" s="94" t="s">
        <v>143</v>
      </c>
      <c r="D40" s="82" t="s">
        <v>334</v>
      </c>
      <c r="E40" s="7">
        <v>0</v>
      </c>
      <c r="F40" s="8"/>
      <c r="G40" s="7">
        <v>154.19</v>
      </c>
      <c r="H40" s="8"/>
      <c r="I40" s="7">
        <v>2.36</v>
      </c>
      <c r="J40" s="8"/>
      <c r="K40" s="7">
        <v>15.92</v>
      </c>
      <c r="L40" s="8"/>
      <c r="M40" s="7">
        <v>11.82</v>
      </c>
      <c r="N40" s="8"/>
      <c r="O40" s="7">
        <v>0</v>
      </c>
      <c r="P40" s="8"/>
      <c r="Q40" s="7">
        <v>0</v>
      </c>
      <c r="R40" s="8"/>
      <c r="S40" s="7">
        <v>0</v>
      </c>
      <c r="T40" s="8"/>
      <c r="U40" s="7">
        <v>12.27</v>
      </c>
      <c r="V40" s="8"/>
      <c r="W40" s="7">
        <v>0</v>
      </c>
      <c r="X40" s="8"/>
      <c r="Y40" s="7">
        <v>0</v>
      </c>
      <c r="Z40" s="8"/>
      <c r="AA40" s="7">
        <v>0.3</v>
      </c>
      <c r="AB40" s="8"/>
      <c r="AC40" s="7">
        <v>3.15</v>
      </c>
      <c r="AD40" s="8"/>
      <c r="AE40" s="7">
        <v>0</v>
      </c>
      <c r="AF40" s="8"/>
      <c r="AG40" s="7">
        <v>0</v>
      </c>
      <c r="AH40" s="8"/>
      <c r="AI40" s="7">
        <v>0</v>
      </c>
      <c r="AJ40" s="8"/>
      <c r="AK40" s="7">
        <v>0</v>
      </c>
      <c r="AL40" s="8"/>
      <c r="AM40" s="20">
        <f t="shared" si="3"/>
        <v>200.01000000000002</v>
      </c>
      <c r="AN40" s="21">
        <f t="shared" si="4"/>
        <v>0</v>
      </c>
      <c r="AO40" s="22">
        <f t="shared" si="5"/>
        <v>200.01000000000002</v>
      </c>
    </row>
    <row r="41" spans="3:41">
      <c r="C41" s="94" t="s">
        <v>145</v>
      </c>
      <c r="D41" s="82" t="s">
        <v>335</v>
      </c>
      <c r="E41" s="7">
        <v>0</v>
      </c>
      <c r="F41" s="8"/>
      <c r="G41" s="7">
        <v>2698.33</v>
      </c>
      <c r="H41" s="8"/>
      <c r="I41" s="7">
        <v>41.37</v>
      </c>
      <c r="J41" s="8"/>
      <c r="K41" s="7">
        <v>278.52999999999997</v>
      </c>
      <c r="L41" s="8"/>
      <c r="M41" s="7">
        <v>206.78</v>
      </c>
      <c r="N41" s="8"/>
      <c r="O41" s="7">
        <v>0</v>
      </c>
      <c r="P41" s="8"/>
      <c r="Q41" s="7">
        <v>0</v>
      </c>
      <c r="R41" s="8"/>
      <c r="S41" s="7">
        <v>0</v>
      </c>
      <c r="T41" s="8"/>
      <c r="U41" s="7">
        <v>214.69</v>
      </c>
      <c r="V41" s="8"/>
      <c r="W41" s="7">
        <v>0</v>
      </c>
      <c r="X41" s="8"/>
      <c r="Y41" s="7">
        <v>0</v>
      </c>
      <c r="Z41" s="8"/>
      <c r="AA41" s="7">
        <v>5.18</v>
      </c>
      <c r="AB41" s="8"/>
      <c r="AC41" s="7">
        <v>55.16</v>
      </c>
      <c r="AD41" s="8"/>
      <c r="AE41" s="7">
        <v>0</v>
      </c>
      <c r="AF41" s="8"/>
      <c r="AG41" s="7">
        <v>0</v>
      </c>
      <c r="AH41" s="8"/>
      <c r="AI41" s="7">
        <v>0</v>
      </c>
      <c r="AJ41" s="8"/>
      <c r="AK41" s="7">
        <v>0</v>
      </c>
      <c r="AL41" s="8"/>
      <c r="AM41" s="20">
        <f t="shared" si="3"/>
        <v>3500.0399999999995</v>
      </c>
      <c r="AN41" s="21">
        <f t="shared" si="4"/>
        <v>0</v>
      </c>
      <c r="AO41" s="22">
        <f t="shared" si="5"/>
        <v>3500.0399999999995</v>
      </c>
    </row>
    <row r="42" spans="3:41">
      <c r="C42" s="94" t="s">
        <v>147</v>
      </c>
      <c r="D42" s="82" t="s">
        <v>336</v>
      </c>
      <c r="E42" s="7">
        <v>0</v>
      </c>
      <c r="F42" s="8"/>
      <c r="G42" s="7">
        <v>0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7">
        <v>0</v>
      </c>
      <c r="P42" s="8"/>
      <c r="Q42" s="7">
        <v>0</v>
      </c>
      <c r="R42" s="8"/>
      <c r="S42" s="7">
        <v>0</v>
      </c>
      <c r="T42" s="8"/>
      <c r="U42" s="7">
        <v>0</v>
      </c>
      <c r="V42" s="8"/>
      <c r="W42" s="7">
        <v>0</v>
      </c>
      <c r="X42" s="8"/>
      <c r="Y42" s="7">
        <v>0</v>
      </c>
      <c r="Z42" s="8"/>
      <c r="AA42" s="7">
        <v>0</v>
      </c>
      <c r="AB42" s="8"/>
      <c r="AC42" s="7">
        <v>0</v>
      </c>
      <c r="AD42" s="8"/>
      <c r="AE42" s="7">
        <v>0</v>
      </c>
      <c r="AF42" s="8"/>
      <c r="AG42" s="7">
        <v>0</v>
      </c>
      <c r="AH42" s="8"/>
      <c r="AI42" s="7">
        <v>0</v>
      </c>
      <c r="AJ42" s="8"/>
      <c r="AK42" s="7">
        <v>0</v>
      </c>
      <c r="AL42" s="8"/>
      <c r="AM42" s="20">
        <f t="shared" si="3"/>
        <v>0</v>
      </c>
      <c r="AN42" s="21">
        <f t="shared" si="4"/>
        <v>0</v>
      </c>
      <c r="AO42" s="22">
        <f t="shared" si="5"/>
        <v>0</v>
      </c>
    </row>
    <row r="43" spans="3:41">
      <c r="C43" s="94" t="s">
        <v>149</v>
      </c>
      <c r="D43" s="82" t="s">
        <v>337</v>
      </c>
      <c r="E43" s="7">
        <v>0</v>
      </c>
      <c r="F43" s="8"/>
      <c r="G43" s="7">
        <v>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0</v>
      </c>
      <c r="P43" s="8"/>
      <c r="Q43" s="7">
        <v>0</v>
      </c>
      <c r="R43" s="8"/>
      <c r="S43" s="7">
        <v>0</v>
      </c>
      <c r="T43" s="8"/>
      <c r="U43" s="7">
        <v>0</v>
      </c>
      <c r="V43" s="8"/>
      <c r="W43" s="7">
        <v>0</v>
      </c>
      <c r="X43" s="8"/>
      <c r="Y43" s="7">
        <v>0</v>
      </c>
      <c r="Z43" s="8"/>
      <c r="AA43" s="7">
        <v>0</v>
      </c>
      <c r="AB43" s="8"/>
      <c r="AC43" s="7">
        <v>0</v>
      </c>
      <c r="AD43" s="8"/>
      <c r="AE43" s="7">
        <v>0</v>
      </c>
      <c r="AF43" s="8"/>
      <c r="AG43" s="7">
        <v>0</v>
      </c>
      <c r="AH43" s="8"/>
      <c r="AI43" s="7">
        <v>0</v>
      </c>
      <c r="AJ43" s="8"/>
      <c r="AK43" s="7">
        <v>0</v>
      </c>
      <c r="AL43" s="8"/>
      <c r="AM43" s="20">
        <f t="shared" si="3"/>
        <v>0</v>
      </c>
      <c r="AN43" s="21">
        <f t="shared" si="4"/>
        <v>0</v>
      </c>
      <c r="AO43" s="22">
        <f t="shared" si="5"/>
        <v>0</v>
      </c>
    </row>
    <row r="44" spans="3:41">
      <c r="C44" s="94" t="s">
        <v>151</v>
      </c>
      <c r="D44" s="82" t="s">
        <v>338</v>
      </c>
      <c r="E44" s="7">
        <v>0</v>
      </c>
      <c r="F44" s="8"/>
      <c r="G44" s="7">
        <v>0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0</v>
      </c>
      <c r="P44" s="8"/>
      <c r="Q44" s="7">
        <v>0</v>
      </c>
      <c r="R44" s="8"/>
      <c r="S44" s="7">
        <v>0</v>
      </c>
      <c r="T44" s="8"/>
      <c r="U44" s="7">
        <v>0</v>
      </c>
      <c r="V44" s="8"/>
      <c r="W44" s="7">
        <v>0</v>
      </c>
      <c r="X44" s="8"/>
      <c r="Y44" s="7">
        <v>0</v>
      </c>
      <c r="Z44" s="8"/>
      <c r="AA44" s="7">
        <v>0</v>
      </c>
      <c r="AB44" s="8"/>
      <c r="AC44" s="7">
        <v>0</v>
      </c>
      <c r="AD44" s="8"/>
      <c r="AE44" s="7">
        <v>0</v>
      </c>
      <c r="AF44" s="8"/>
      <c r="AG44" s="7">
        <v>0</v>
      </c>
      <c r="AH44" s="8"/>
      <c r="AI44" s="7">
        <v>0</v>
      </c>
      <c r="AJ44" s="8"/>
      <c r="AK44" s="7">
        <v>0</v>
      </c>
      <c r="AL44" s="8"/>
      <c r="AM44" s="20">
        <f t="shared" si="3"/>
        <v>0</v>
      </c>
      <c r="AN44" s="21">
        <f t="shared" si="4"/>
        <v>0</v>
      </c>
      <c r="AO44" s="22">
        <f t="shared" si="5"/>
        <v>0</v>
      </c>
    </row>
    <row r="45" spans="3:41">
      <c r="C45" s="94" t="s">
        <v>153</v>
      </c>
      <c r="D45" s="82" t="s">
        <v>339</v>
      </c>
      <c r="E45" s="7">
        <v>0</v>
      </c>
      <c r="F45" s="8"/>
      <c r="G45" s="7">
        <v>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0</v>
      </c>
      <c r="P45" s="8"/>
      <c r="Q45" s="7">
        <v>0</v>
      </c>
      <c r="R45" s="8"/>
      <c r="S45" s="7">
        <v>0</v>
      </c>
      <c r="T45" s="8"/>
      <c r="U45" s="7">
        <v>0</v>
      </c>
      <c r="V45" s="8"/>
      <c r="W45" s="7">
        <v>0</v>
      </c>
      <c r="X45" s="8"/>
      <c r="Y45" s="7">
        <v>0</v>
      </c>
      <c r="Z45" s="8"/>
      <c r="AA45" s="7">
        <v>0</v>
      </c>
      <c r="AB45" s="8"/>
      <c r="AC45" s="7">
        <v>0</v>
      </c>
      <c r="AD45" s="8"/>
      <c r="AE45" s="7">
        <v>0</v>
      </c>
      <c r="AF45" s="8"/>
      <c r="AG45" s="7">
        <v>0</v>
      </c>
      <c r="AH45" s="8"/>
      <c r="AI45" s="7">
        <v>0</v>
      </c>
      <c r="AJ45" s="8"/>
      <c r="AK45" s="7">
        <v>0</v>
      </c>
      <c r="AL45" s="8"/>
      <c r="AM45" s="20">
        <f t="shared" si="3"/>
        <v>0</v>
      </c>
      <c r="AN45" s="21">
        <f t="shared" si="4"/>
        <v>0</v>
      </c>
      <c r="AO45" s="22">
        <f t="shared" si="5"/>
        <v>0</v>
      </c>
    </row>
    <row r="46" spans="3:41">
      <c r="C46" s="94" t="s">
        <v>155</v>
      </c>
      <c r="D46" s="82" t="s">
        <v>340</v>
      </c>
      <c r="E46" s="7">
        <v>0</v>
      </c>
      <c r="F46" s="8"/>
      <c r="G46" s="7">
        <v>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0</v>
      </c>
      <c r="P46" s="8"/>
      <c r="Q46" s="7">
        <v>0</v>
      </c>
      <c r="R46" s="8"/>
      <c r="S46" s="7">
        <v>0</v>
      </c>
      <c r="T46" s="8"/>
      <c r="U46" s="7">
        <v>0</v>
      </c>
      <c r="V46" s="8"/>
      <c r="W46" s="7">
        <v>0</v>
      </c>
      <c r="X46" s="8"/>
      <c r="Y46" s="7">
        <v>0</v>
      </c>
      <c r="Z46" s="8"/>
      <c r="AA46" s="7">
        <v>0</v>
      </c>
      <c r="AB46" s="8"/>
      <c r="AC46" s="7">
        <v>0</v>
      </c>
      <c r="AD46" s="8"/>
      <c r="AE46" s="7">
        <v>0</v>
      </c>
      <c r="AF46" s="8"/>
      <c r="AG46" s="7">
        <v>0</v>
      </c>
      <c r="AH46" s="8"/>
      <c r="AI46" s="7">
        <v>0</v>
      </c>
      <c r="AJ46" s="8"/>
      <c r="AK46" s="7">
        <v>0</v>
      </c>
      <c r="AL46" s="8"/>
      <c r="AM46" s="20">
        <f t="shared" si="3"/>
        <v>0</v>
      </c>
      <c r="AN46" s="21">
        <f t="shared" si="4"/>
        <v>0</v>
      </c>
      <c r="AO46" s="22">
        <f t="shared" si="5"/>
        <v>0</v>
      </c>
    </row>
    <row r="47" spans="3:41">
      <c r="C47" s="94" t="s">
        <v>157</v>
      </c>
      <c r="D47" s="82" t="s">
        <v>341</v>
      </c>
      <c r="E47" s="7">
        <v>0</v>
      </c>
      <c r="F47" s="8"/>
      <c r="G47" s="7">
        <v>0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0</v>
      </c>
      <c r="P47" s="8"/>
      <c r="Q47" s="7">
        <v>0</v>
      </c>
      <c r="R47" s="8"/>
      <c r="S47" s="7">
        <v>0</v>
      </c>
      <c r="T47" s="8"/>
      <c r="U47" s="7">
        <v>0</v>
      </c>
      <c r="V47" s="8"/>
      <c r="W47" s="7">
        <v>0</v>
      </c>
      <c r="X47" s="8"/>
      <c r="Y47" s="7">
        <v>0</v>
      </c>
      <c r="Z47" s="8"/>
      <c r="AA47" s="7">
        <v>0</v>
      </c>
      <c r="AB47" s="8"/>
      <c r="AC47" s="7">
        <v>0</v>
      </c>
      <c r="AD47" s="8"/>
      <c r="AE47" s="7">
        <v>0</v>
      </c>
      <c r="AF47" s="8"/>
      <c r="AG47" s="7">
        <v>0</v>
      </c>
      <c r="AH47" s="8"/>
      <c r="AI47" s="7">
        <v>0</v>
      </c>
      <c r="AJ47" s="8"/>
      <c r="AK47" s="7">
        <v>0</v>
      </c>
      <c r="AL47" s="8"/>
      <c r="AM47" s="20">
        <f t="shared" si="3"/>
        <v>0</v>
      </c>
      <c r="AN47" s="21">
        <f t="shared" si="4"/>
        <v>0</v>
      </c>
      <c r="AO47" s="22">
        <f t="shared" si="5"/>
        <v>0</v>
      </c>
    </row>
    <row r="48" spans="3:41">
      <c r="C48" s="94" t="s">
        <v>161</v>
      </c>
      <c r="D48" s="82" t="s">
        <v>342</v>
      </c>
      <c r="E48" s="7">
        <v>0</v>
      </c>
      <c r="F48" s="8"/>
      <c r="G48" s="7">
        <v>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0</v>
      </c>
      <c r="P48" s="8"/>
      <c r="Q48" s="7">
        <v>0</v>
      </c>
      <c r="R48" s="8"/>
      <c r="S48" s="7">
        <v>0</v>
      </c>
      <c r="T48" s="8"/>
      <c r="U48" s="7">
        <v>0</v>
      </c>
      <c r="V48" s="8"/>
      <c r="W48" s="7">
        <v>0</v>
      </c>
      <c r="X48" s="8"/>
      <c r="Y48" s="7">
        <v>0</v>
      </c>
      <c r="Z48" s="8"/>
      <c r="AA48" s="7">
        <v>0</v>
      </c>
      <c r="AB48" s="8"/>
      <c r="AC48" s="7">
        <v>0</v>
      </c>
      <c r="AD48" s="8"/>
      <c r="AE48" s="7">
        <v>0</v>
      </c>
      <c r="AF48" s="8"/>
      <c r="AG48" s="7">
        <v>0</v>
      </c>
      <c r="AH48" s="8"/>
      <c r="AI48" s="7">
        <v>0</v>
      </c>
      <c r="AJ48" s="8"/>
      <c r="AK48" s="7">
        <v>0</v>
      </c>
      <c r="AL48" s="8"/>
      <c r="AM48" s="20">
        <f t="shared" si="3"/>
        <v>0</v>
      </c>
      <c r="AN48" s="21">
        <f t="shared" si="4"/>
        <v>0</v>
      </c>
      <c r="AO48" s="22">
        <f t="shared" si="5"/>
        <v>0</v>
      </c>
    </row>
    <row r="49" spans="1:41">
      <c r="C49" s="94" t="s">
        <v>163</v>
      </c>
      <c r="D49" s="82" t="s">
        <v>343</v>
      </c>
      <c r="E49" s="7">
        <v>0</v>
      </c>
      <c r="F49" s="8"/>
      <c r="G49" s="7">
        <v>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7">
        <v>0</v>
      </c>
      <c r="P49" s="8"/>
      <c r="Q49" s="7">
        <v>0</v>
      </c>
      <c r="R49" s="8"/>
      <c r="S49" s="7">
        <v>0</v>
      </c>
      <c r="T49" s="8"/>
      <c r="U49" s="7">
        <v>0</v>
      </c>
      <c r="V49" s="8"/>
      <c r="W49" s="7">
        <v>0</v>
      </c>
      <c r="X49" s="8"/>
      <c r="Y49" s="7">
        <v>0</v>
      </c>
      <c r="Z49" s="8"/>
      <c r="AA49" s="7">
        <v>0</v>
      </c>
      <c r="AB49" s="8"/>
      <c r="AC49" s="7">
        <v>0</v>
      </c>
      <c r="AD49" s="8"/>
      <c r="AE49" s="7">
        <v>0</v>
      </c>
      <c r="AF49" s="8"/>
      <c r="AG49" s="7">
        <v>0</v>
      </c>
      <c r="AH49" s="8"/>
      <c r="AI49" s="7">
        <v>0</v>
      </c>
      <c r="AJ49" s="8"/>
      <c r="AK49" s="7">
        <v>0</v>
      </c>
      <c r="AL49" s="8"/>
      <c r="AM49" s="20">
        <f t="shared" si="3"/>
        <v>0</v>
      </c>
      <c r="AN49" s="21">
        <f t="shared" si="4"/>
        <v>0</v>
      </c>
      <c r="AO49" s="22">
        <f t="shared" si="5"/>
        <v>0</v>
      </c>
    </row>
    <row r="50" spans="1:41">
      <c r="C50" s="94" t="s">
        <v>165</v>
      </c>
      <c r="D50" s="82" t="s">
        <v>344</v>
      </c>
      <c r="E50" s="7">
        <v>47.45</v>
      </c>
      <c r="F50" s="8"/>
      <c r="G50" s="7">
        <v>77.099999999999994</v>
      </c>
      <c r="H50" s="8"/>
      <c r="I50" s="7">
        <v>1.88</v>
      </c>
      <c r="J50" s="8"/>
      <c r="K50" s="7">
        <v>12.3</v>
      </c>
      <c r="L50" s="8"/>
      <c r="M50" s="7">
        <v>9.42</v>
      </c>
      <c r="N50" s="8"/>
      <c r="O50" s="7">
        <v>0</v>
      </c>
      <c r="P50" s="8"/>
      <c r="Q50" s="7">
        <v>0</v>
      </c>
      <c r="R50" s="8"/>
      <c r="S50" s="7">
        <v>2.97</v>
      </c>
      <c r="T50" s="8"/>
      <c r="U50" s="7">
        <v>6.13</v>
      </c>
      <c r="V50" s="8"/>
      <c r="W50" s="7">
        <v>0</v>
      </c>
      <c r="X50" s="8"/>
      <c r="Y50" s="7">
        <v>0</v>
      </c>
      <c r="Z50" s="8"/>
      <c r="AA50" s="7">
        <v>0.4</v>
      </c>
      <c r="AB50" s="8"/>
      <c r="AC50" s="7">
        <v>2.5099999999999998</v>
      </c>
      <c r="AD50" s="8"/>
      <c r="AE50" s="7">
        <v>0</v>
      </c>
      <c r="AF50" s="8"/>
      <c r="AG50" s="7">
        <v>0</v>
      </c>
      <c r="AH50" s="8"/>
      <c r="AI50" s="7">
        <v>0</v>
      </c>
      <c r="AJ50" s="8"/>
      <c r="AK50" s="7">
        <v>0</v>
      </c>
      <c r="AL50" s="8"/>
      <c r="AM50" s="20">
        <f t="shared" si="3"/>
        <v>160.15999999999997</v>
      </c>
      <c r="AN50" s="21">
        <f t="shared" si="4"/>
        <v>0</v>
      </c>
      <c r="AO50" s="22">
        <f t="shared" si="5"/>
        <v>160.15999999999997</v>
      </c>
    </row>
    <row r="51" spans="1:41">
      <c r="C51" s="94" t="s">
        <v>167</v>
      </c>
      <c r="D51" s="82" t="s">
        <v>345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7">
        <v>0</v>
      </c>
      <c r="R51" s="8"/>
      <c r="S51" s="7">
        <v>0</v>
      </c>
      <c r="T51" s="8"/>
      <c r="U51" s="7">
        <v>0</v>
      </c>
      <c r="V51" s="8"/>
      <c r="W51" s="7">
        <v>0</v>
      </c>
      <c r="X51" s="8"/>
      <c r="Y51" s="7">
        <v>0</v>
      </c>
      <c r="Z51" s="8"/>
      <c r="AA51" s="7">
        <v>0</v>
      </c>
      <c r="AB51" s="8"/>
      <c r="AC51" s="7">
        <v>0</v>
      </c>
      <c r="AD51" s="8"/>
      <c r="AE51" s="7">
        <v>0</v>
      </c>
      <c r="AF51" s="8"/>
      <c r="AG51" s="7">
        <v>0</v>
      </c>
      <c r="AH51" s="8"/>
      <c r="AI51" s="7">
        <v>0</v>
      </c>
      <c r="AJ51" s="8"/>
      <c r="AK51" s="7">
        <v>0</v>
      </c>
      <c r="AL51" s="8"/>
      <c r="AM51" s="20">
        <f t="shared" si="3"/>
        <v>0</v>
      </c>
      <c r="AN51" s="21">
        <f t="shared" si="4"/>
        <v>0</v>
      </c>
      <c r="AO51" s="22">
        <f t="shared" si="5"/>
        <v>0</v>
      </c>
    </row>
    <row r="52" spans="1:41">
      <c r="C52" s="94" t="s">
        <v>169</v>
      </c>
      <c r="D52" s="82" t="s">
        <v>346</v>
      </c>
      <c r="E52" s="7">
        <v>395.39</v>
      </c>
      <c r="F52" s="8"/>
      <c r="G52" s="7">
        <v>3870.17</v>
      </c>
      <c r="H52" s="8"/>
      <c r="I52" s="7">
        <v>65.19</v>
      </c>
      <c r="J52" s="8"/>
      <c r="K52" s="7">
        <v>435.71</v>
      </c>
      <c r="L52" s="8"/>
      <c r="M52" s="7">
        <v>325.83999999999997</v>
      </c>
      <c r="N52" s="8"/>
      <c r="O52" s="7">
        <v>0</v>
      </c>
      <c r="P52" s="8"/>
      <c r="Q52" s="7">
        <v>0</v>
      </c>
      <c r="R52" s="8"/>
      <c r="S52" s="7">
        <v>24.76</v>
      </c>
      <c r="T52" s="8"/>
      <c r="U52" s="7">
        <v>307.93</v>
      </c>
      <c r="V52" s="8"/>
      <c r="W52" s="7">
        <v>0</v>
      </c>
      <c r="X52" s="8"/>
      <c r="Y52" s="7">
        <v>0</v>
      </c>
      <c r="Z52" s="8"/>
      <c r="AA52" s="7">
        <v>8.16</v>
      </c>
      <c r="AB52" s="8"/>
      <c r="AC52" s="7">
        <v>86.92</v>
      </c>
      <c r="AD52" s="8"/>
      <c r="AE52" s="7">
        <v>0</v>
      </c>
      <c r="AF52" s="8"/>
      <c r="AG52" s="7">
        <v>0</v>
      </c>
      <c r="AH52" s="8"/>
      <c r="AI52" s="7">
        <v>214.28</v>
      </c>
      <c r="AJ52" s="8"/>
      <c r="AK52" s="7">
        <v>0</v>
      </c>
      <c r="AL52" s="8"/>
      <c r="AM52" s="20">
        <f t="shared" si="3"/>
        <v>5734.35</v>
      </c>
      <c r="AN52" s="21">
        <f t="shared" si="4"/>
        <v>0</v>
      </c>
      <c r="AO52" s="22">
        <f t="shared" si="5"/>
        <v>5734.35</v>
      </c>
    </row>
    <row r="53" spans="1:41">
      <c r="C53" s="94" t="s">
        <v>171</v>
      </c>
      <c r="D53" s="82" t="s">
        <v>347</v>
      </c>
      <c r="E53" s="7">
        <v>395.39</v>
      </c>
      <c r="F53" s="8"/>
      <c r="G53" s="7">
        <v>1541.9</v>
      </c>
      <c r="H53" s="8"/>
      <c r="I53" s="7">
        <v>29.49</v>
      </c>
      <c r="J53" s="8"/>
      <c r="K53" s="7">
        <v>195.38</v>
      </c>
      <c r="L53" s="8"/>
      <c r="M53" s="7">
        <v>147.41999999999999</v>
      </c>
      <c r="N53" s="8"/>
      <c r="O53" s="7">
        <v>0</v>
      </c>
      <c r="P53" s="8"/>
      <c r="Q53" s="7">
        <v>0</v>
      </c>
      <c r="R53" s="8"/>
      <c r="S53" s="7">
        <v>24.76</v>
      </c>
      <c r="T53" s="8"/>
      <c r="U53" s="7">
        <v>122.68</v>
      </c>
      <c r="V53" s="8"/>
      <c r="W53" s="7">
        <v>0</v>
      </c>
      <c r="X53" s="8"/>
      <c r="Y53" s="7">
        <v>0</v>
      </c>
      <c r="Z53" s="8"/>
      <c r="AA53" s="7">
        <v>3.69</v>
      </c>
      <c r="AB53" s="8"/>
      <c r="AC53" s="7">
        <v>39.33</v>
      </c>
      <c r="AD53" s="8"/>
      <c r="AE53" s="7">
        <v>0</v>
      </c>
      <c r="AF53" s="8"/>
      <c r="AG53" s="7">
        <v>0</v>
      </c>
      <c r="AH53" s="8"/>
      <c r="AI53" s="7">
        <v>1285.68</v>
      </c>
      <c r="AJ53" s="8"/>
      <c r="AK53" s="7">
        <v>0</v>
      </c>
      <c r="AL53" s="8"/>
      <c r="AM53" s="20">
        <f t="shared" si="3"/>
        <v>3785.7200000000003</v>
      </c>
      <c r="AN53" s="21">
        <f t="shared" si="4"/>
        <v>0</v>
      </c>
      <c r="AO53" s="22">
        <f t="shared" si="5"/>
        <v>3785.7200000000003</v>
      </c>
    </row>
    <row r="54" spans="1:41">
      <c r="C54" s="94" t="s">
        <v>173</v>
      </c>
      <c r="D54" s="82" t="s">
        <v>348</v>
      </c>
      <c r="E54" s="7">
        <v>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0</v>
      </c>
      <c r="P54" s="8"/>
      <c r="Q54" s="7">
        <v>0</v>
      </c>
      <c r="R54" s="8"/>
      <c r="S54" s="7">
        <v>0</v>
      </c>
      <c r="T54" s="8"/>
      <c r="U54" s="7">
        <v>0</v>
      </c>
      <c r="V54" s="8"/>
      <c r="W54" s="7">
        <v>0</v>
      </c>
      <c r="X54" s="8"/>
      <c r="Y54" s="7">
        <v>0</v>
      </c>
      <c r="Z54" s="8"/>
      <c r="AA54" s="7">
        <v>0</v>
      </c>
      <c r="AB54" s="8"/>
      <c r="AC54" s="7">
        <v>0</v>
      </c>
      <c r="AD54" s="8"/>
      <c r="AE54" s="7">
        <v>0</v>
      </c>
      <c r="AF54" s="8"/>
      <c r="AG54" s="7">
        <v>0</v>
      </c>
      <c r="AH54" s="8"/>
      <c r="AI54" s="7">
        <v>0</v>
      </c>
      <c r="AJ54" s="8"/>
      <c r="AK54" s="7">
        <v>0</v>
      </c>
      <c r="AL54" s="8"/>
      <c r="AM54" s="20">
        <f t="shared" si="3"/>
        <v>0</v>
      </c>
      <c r="AN54" s="21">
        <f t="shared" si="4"/>
        <v>0</v>
      </c>
      <c r="AO54" s="22">
        <f t="shared" si="5"/>
        <v>0</v>
      </c>
    </row>
    <row r="55" spans="1:41">
      <c r="C55" s="94" t="s">
        <v>175</v>
      </c>
      <c r="D55" s="82" t="s">
        <v>349</v>
      </c>
      <c r="E55" s="7">
        <v>0</v>
      </c>
      <c r="F55" s="8"/>
      <c r="G55" s="7">
        <v>385.48</v>
      </c>
      <c r="H55" s="8"/>
      <c r="I55" s="7">
        <v>5.91</v>
      </c>
      <c r="J55" s="8"/>
      <c r="K55" s="7">
        <v>39.79</v>
      </c>
      <c r="L55" s="8"/>
      <c r="M55" s="7">
        <v>29.54</v>
      </c>
      <c r="N55" s="8"/>
      <c r="O55" s="7">
        <v>0</v>
      </c>
      <c r="P55" s="8"/>
      <c r="Q55" s="7">
        <v>0</v>
      </c>
      <c r="R55" s="8"/>
      <c r="S55" s="7">
        <v>0</v>
      </c>
      <c r="T55" s="8"/>
      <c r="U55" s="7">
        <v>30.67</v>
      </c>
      <c r="V55" s="8"/>
      <c r="W55" s="7">
        <v>0</v>
      </c>
      <c r="X55" s="8"/>
      <c r="Y55" s="7">
        <v>0</v>
      </c>
      <c r="Z55" s="8"/>
      <c r="AA55" s="7">
        <v>0.74</v>
      </c>
      <c r="AB55" s="8"/>
      <c r="AC55" s="7">
        <v>7.88</v>
      </c>
      <c r="AD55" s="8"/>
      <c r="AE55" s="7">
        <v>0</v>
      </c>
      <c r="AF55" s="8"/>
      <c r="AG55" s="7">
        <v>0</v>
      </c>
      <c r="AH55" s="8"/>
      <c r="AI55" s="7">
        <v>85.76</v>
      </c>
      <c r="AJ55" s="8"/>
      <c r="AK55" s="7">
        <v>0</v>
      </c>
      <c r="AL55" s="8"/>
      <c r="AM55" s="20">
        <f t="shared" si="3"/>
        <v>585.7700000000001</v>
      </c>
      <c r="AN55" s="21">
        <f t="shared" si="4"/>
        <v>0</v>
      </c>
      <c r="AO55" s="22">
        <f t="shared" si="5"/>
        <v>585.7700000000001</v>
      </c>
    </row>
    <row r="56" spans="1:41">
      <c r="A56" s="3" t="s">
        <v>531</v>
      </c>
      <c r="C56" s="94" t="s">
        <v>179</v>
      </c>
      <c r="D56" s="82" t="s">
        <v>350</v>
      </c>
      <c r="E56" s="7">
        <v>0</v>
      </c>
      <c r="F56" s="8"/>
      <c r="G56" s="7">
        <v>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0</v>
      </c>
      <c r="P56" s="8"/>
      <c r="Q56" s="7">
        <v>0</v>
      </c>
      <c r="R56" s="8"/>
      <c r="S56" s="7">
        <v>0</v>
      </c>
      <c r="T56" s="8"/>
      <c r="U56" s="7">
        <v>0</v>
      </c>
      <c r="V56" s="8"/>
      <c r="W56" s="7">
        <v>0</v>
      </c>
      <c r="X56" s="8"/>
      <c r="Y56" s="7">
        <v>0</v>
      </c>
      <c r="Z56" s="8"/>
      <c r="AA56" s="7">
        <v>0</v>
      </c>
      <c r="AB56" s="8"/>
      <c r="AC56" s="7">
        <v>0</v>
      </c>
      <c r="AD56" s="8"/>
      <c r="AE56" s="7">
        <v>0</v>
      </c>
      <c r="AF56" s="8"/>
      <c r="AG56" s="7">
        <v>0</v>
      </c>
      <c r="AH56" s="8"/>
      <c r="AI56" s="7">
        <v>0</v>
      </c>
      <c r="AJ56" s="8"/>
      <c r="AK56" s="7">
        <v>0</v>
      </c>
      <c r="AL56" s="8"/>
      <c r="AM56" s="20">
        <f t="shared" si="3"/>
        <v>0</v>
      </c>
      <c r="AN56" s="21">
        <f t="shared" si="4"/>
        <v>0</v>
      </c>
      <c r="AO56" s="22">
        <f t="shared" si="5"/>
        <v>0</v>
      </c>
    </row>
    <row r="57" spans="1:41">
      <c r="C57" s="94" t="s">
        <v>181</v>
      </c>
      <c r="D57" s="82" t="s">
        <v>351</v>
      </c>
      <c r="E57" s="7">
        <v>0</v>
      </c>
      <c r="F57" s="8"/>
      <c r="G57" s="7">
        <v>2698.33</v>
      </c>
      <c r="H57" s="8"/>
      <c r="I57" s="7">
        <v>41.37</v>
      </c>
      <c r="J57" s="8"/>
      <c r="K57" s="7">
        <v>278.52999999999997</v>
      </c>
      <c r="L57" s="8"/>
      <c r="M57" s="7">
        <v>206.78</v>
      </c>
      <c r="N57" s="8"/>
      <c r="O57" s="7">
        <v>0</v>
      </c>
      <c r="P57" s="8"/>
      <c r="Q57" s="7">
        <v>0</v>
      </c>
      <c r="R57" s="8"/>
      <c r="S57" s="7">
        <v>0</v>
      </c>
      <c r="T57" s="8"/>
      <c r="U57" s="7">
        <v>214.69</v>
      </c>
      <c r="V57" s="8"/>
      <c r="W57" s="7">
        <v>0</v>
      </c>
      <c r="X57" s="8"/>
      <c r="Y57" s="7">
        <v>0</v>
      </c>
      <c r="Z57" s="8"/>
      <c r="AA57" s="7">
        <v>5.18</v>
      </c>
      <c r="AB57" s="8"/>
      <c r="AC57" s="7">
        <v>55.16</v>
      </c>
      <c r="AD57" s="8"/>
      <c r="AE57" s="7">
        <v>0</v>
      </c>
      <c r="AF57" s="8"/>
      <c r="AG57" s="7">
        <v>0</v>
      </c>
      <c r="AH57" s="8"/>
      <c r="AI57" s="7">
        <v>0</v>
      </c>
      <c r="AJ57" s="8"/>
      <c r="AK57" s="7">
        <v>0</v>
      </c>
      <c r="AL57" s="8"/>
      <c r="AM57" s="20">
        <f t="shared" si="3"/>
        <v>3500.0399999999995</v>
      </c>
      <c r="AN57" s="21">
        <f t="shared" si="4"/>
        <v>0</v>
      </c>
      <c r="AO57" s="22">
        <f t="shared" si="5"/>
        <v>3500.0399999999995</v>
      </c>
    </row>
    <row r="58" spans="1:41">
      <c r="C58" s="94" t="s">
        <v>183</v>
      </c>
      <c r="D58" s="82" t="s">
        <v>352</v>
      </c>
      <c r="E58" s="7">
        <v>0</v>
      </c>
      <c r="F58" s="8"/>
      <c r="G58" s="7">
        <v>385.48</v>
      </c>
      <c r="H58" s="8"/>
      <c r="I58" s="7">
        <v>5.91</v>
      </c>
      <c r="J58" s="8"/>
      <c r="K58" s="7">
        <v>39.79</v>
      </c>
      <c r="L58" s="8"/>
      <c r="M58" s="7">
        <v>29.54</v>
      </c>
      <c r="N58" s="8"/>
      <c r="O58" s="7">
        <v>0</v>
      </c>
      <c r="P58" s="8"/>
      <c r="Q58" s="7">
        <v>0</v>
      </c>
      <c r="R58" s="8"/>
      <c r="S58" s="7">
        <v>0</v>
      </c>
      <c r="T58" s="8"/>
      <c r="U58" s="7">
        <v>30.67</v>
      </c>
      <c r="V58" s="8"/>
      <c r="W58" s="7">
        <v>0</v>
      </c>
      <c r="X58" s="8"/>
      <c r="Y58" s="7">
        <v>0</v>
      </c>
      <c r="Z58" s="8"/>
      <c r="AA58" s="7">
        <v>0.74</v>
      </c>
      <c r="AB58" s="8"/>
      <c r="AC58" s="7">
        <v>7.88</v>
      </c>
      <c r="AD58" s="8"/>
      <c r="AE58" s="7">
        <v>0</v>
      </c>
      <c r="AF58" s="8"/>
      <c r="AG58" s="7">
        <v>0</v>
      </c>
      <c r="AH58" s="8"/>
      <c r="AI58" s="7">
        <v>0</v>
      </c>
      <c r="AJ58" s="8"/>
      <c r="AK58" s="7">
        <v>0</v>
      </c>
      <c r="AL58" s="8"/>
      <c r="AM58" s="20">
        <f t="shared" si="3"/>
        <v>500.0100000000001</v>
      </c>
      <c r="AN58" s="21">
        <f t="shared" si="4"/>
        <v>0</v>
      </c>
      <c r="AO58" s="22">
        <f t="shared" si="5"/>
        <v>500.0100000000001</v>
      </c>
    </row>
    <row r="59" spans="1:41">
      <c r="C59" s="94" t="s">
        <v>185</v>
      </c>
      <c r="D59" s="82" t="s">
        <v>353</v>
      </c>
      <c r="E59" s="7">
        <v>0</v>
      </c>
      <c r="F59" s="8"/>
      <c r="G59" s="7">
        <v>1156.43</v>
      </c>
      <c r="H59" s="8"/>
      <c r="I59" s="7">
        <v>17.73</v>
      </c>
      <c r="J59" s="8"/>
      <c r="K59" s="7">
        <v>119.37</v>
      </c>
      <c r="L59" s="8"/>
      <c r="M59" s="7">
        <v>88.62</v>
      </c>
      <c r="N59" s="8"/>
      <c r="O59" s="7">
        <v>0</v>
      </c>
      <c r="P59" s="8"/>
      <c r="Q59" s="7">
        <v>0</v>
      </c>
      <c r="R59" s="8"/>
      <c r="S59" s="7">
        <v>0</v>
      </c>
      <c r="T59" s="8"/>
      <c r="U59" s="7">
        <v>92.01</v>
      </c>
      <c r="V59" s="8"/>
      <c r="W59" s="7">
        <v>0</v>
      </c>
      <c r="X59" s="8"/>
      <c r="Y59" s="7">
        <v>0</v>
      </c>
      <c r="Z59" s="8"/>
      <c r="AA59" s="7">
        <v>2.2200000000000002</v>
      </c>
      <c r="AB59" s="8"/>
      <c r="AC59" s="7">
        <v>23.64</v>
      </c>
      <c r="AD59" s="8"/>
      <c r="AE59" s="7">
        <v>0</v>
      </c>
      <c r="AF59" s="8"/>
      <c r="AG59" s="7">
        <v>0</v>
      </c>
      <c r="AH59" s="8"/>
      <c r="AI59" s="7">
        <v>0</v>
      </c>
      <c r="AJ59" s="8"/>
      <c r="AK59" s="7">
        <v>0</v>
      </c>
      <c r="AL59" s="8"/>
      <c r="AM59" s="20">
        <f t="shared" si="3"/>
        <v>1500.0200000000002</v>
      </c>
      <c r="AN59" s="21">
        <f t="shared" si="4"/>
        <v>0</v>
      </c>
      <c r="AO59" s="22">
        <f t="shared" si="5"/>
        <v>1500.0200000000002</v>
      </c>
    </row>
    <row r="60" spans="1:41">
      <c r="C60" s="94" t="s">
        <v>189</v>
      </c>
      <c r="D60" s="82" t="s">
        <v>354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0</v>
      </c>
      <c r="P60" s="8"/>
      <c r="Q60" s="7">
        <v>0</v>
      </c>
      <c r="R60" s="8"/>
      <c r="S60" s="7">
        <v>0</v>
      </c>
      <c r="T60" s="8"/>
      <c r="U60" s="7">
        <v>0</v>
      </c>
      <c r="V60" s="8"/>
      <c r="W60" s="7">
        <v>0</v>
      </c>
      <c r="X60" s="8"/>
      <c r="Y60" s="7">
        <v>0</v>
      </c>
      <c r="Z60" s="8"/>
      <c r="AA60" s="7">
        <v>0</v>
      </c>
      <c r="AB60" s="8"/>
      <c r="AC60" s="7">
        <v>0</v>
      </c>
      <c r="AD60" s="8"/>
      <c r="AE60" s="7">
        <v>0</v>
      </c>
      <c r="AF60" s="8"/>
      <c r="AG60" s="7">
        <v>0</v>
      </c>
      <c r="AH60" s="8"/>
      <c r="AI60" s="7">
        <v>0</v>
      </c>
      <c r="AJ60" s="8"/>
      <c r="AK60" s="7">
        <v>0</v>
      </c>
      <c r="AL60" s="8"/>
      <c r="AM60" s="20">
        <f t="shared" si="3"/>
        <v>0</v>
      </c>
      <c r="AN60" s="21">
        <f t="shared" si="4"/>
        <v>0</v>
      </c>
      <c r="AO60" s="22">
        <f t="shared" si="5"/>
        <v>0</v>
      </c>
    </row>
    <row r="61" spans="1:41">
      <c r="C61" s="94" t="s">
        <v>191</v>
      </c>
      <c r="D61" s="82" t="s">
        <v>355</v>
      </c>
      <c r="E61" s="7">
        <v>0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0</v>
      </c>
      <c r="P61" s="8"/>
      <c r="Q61" s="7">
        <v>0</v>
      </c>
      <c r="R61" s="8"/>
      <c r="S61" s="7">
        <v>0</v>
      </c>
      <c r="T61" s="8"/>
      <c r="U61" s="7">
        <v>0</v>
      </c>
      <c r="V61" s="8"/>
      <c r="W61" s="7">
        <v>0</v>
      </c>
      <c r="X61" s="8"/>
      <c r="Y61" s="7">
        <v>0</v>
      </c>
      <c r="Z61" s="8"/>
      <c r="AA61" s="7">
        <v>0</v>
      </c>
      <c r="AB61" s="8"/>
      <c r="AC61" s="7">
        <v>0</v>
      </c>
      <c r="AD61" s="8"/>
      <c r="AE61" s="7">
        <v>0</v>
      </c>
      <c r="AF61" s="8"/>
      <c r="AG61" s="7">
        <v>0</v>
      </c>
      <c r="AH61" s="8"/>
      <c r="AI61" s="7">
        <v>0</v>
      </c>
      <c r="AJ61" s="8"/>
      <c r="AK61" s="7">
        <v>0</v>
      </c>
      <c r="AL61" s="8"/>
      <c r="AM61" s="20">
        <f t="shared" si="3"/>
        <v>0</v>
      </c>
      <c r="AN61" s="21">
        <f t="shared" si="4"/>
        <v>0</v>
      </c>
      <c r="AO61" s="22">
        <f t="shared" si="5"/>
        <v>0</v>
      </c>
    </row>
    <row r="62" spans="1:41">
      <c r="C62" s="94" t="s">
        <v>195</v>
      </c>
      <c r="D62" s="82" t="s">
        <v>356</v>
      </c>
      <c r="E62" s="7">
        <v>0</v>
      </c>
      <c r="F62" s="8"/>
      <c r="G62" s="7">
        <v>7733.26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7">
        <v>0</v>
      </c>
      <c r="R62" s="8"/>
      <c r="S62" s="7">
        <v>0</v>
      </c>
      <c r="T62" s="8"/>
      <c r="U62" s="7">
        <v>0</v>
      </c>
      <c r="V62" s="8"/>
      <c r="W62" s="7">
        <v>0</v>
      </c>
      <c r="X62" s="8"/>
      <c r="Y62" s="7">
        <v>0</v>
      </c>
      <c r="Z62" s="8"/>
      <c r="AA62" s="7">
        <v>0</v>
      </c>
      <c r="AB62" s="8"/>
      <c r="AC62" s="7">
        <v>0</v>
      </c>
      <c r="AD62" s="8"/>
      <c r="AE62" s="7">
        <v>0</v>
      </c>
      <c r="AF62" s="8"/>
      <c r="AG62" s="7">
        <v>0</v>
      </c>
      <c r="AH62" s="8"/>
      <c r="AI62" s="7">
        <v>6428.52</v>
      </c>
      <c r="AJ62" s="8"/>
      <c r="AK62" s="7">
        <v>0</v>
      </c>
      <c r="AL62" s="8"/>
      <c r="AM62" s="20">
        <f t="shared" si="3"/>
        <v>14161.78</v>
      </c>
      <c r="AN62" s="21">
        <f t="shared" si="4"/>
        <v>0</v>
      </c>
      <c r="AO62" s="22">
        <f t="shared" si="5"/>
        <v>14161.78</v>
      </c>
    </row>
    <row r="63" spans="1:41">
      <c r="C63" s="94" t="s">
        <v>197</v>
      </c>
      <c r="D63" s="82" t="s">
        <v>357</v>
      </c>
      <c r="E63" s="7">
        <v>0</v>
      </c>
      <c r="F63" s="8"/>
      <c r="G63" s="7">
        <v>0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0</v>
      </c>
      <c r="P63" s="8"/>
      <c r="Q63" s="7">
        <v>0</v>
      </c>
      <c r="R63" s="8"/>
      <c r="S63" s="7">
        <v>0</v>
      </c>
      <c r="T63" s="8"/>
      <c r="U63" s="7">
        <v>0</v>
      </c>
      <c r="V63" s="8"/>
      <c r="W63" s="7">
        <v>0</v>
      </c>
      <c r="X63" s="8"/>
      <c r="Y63" s="7">
        <v>0</v>
      </c>
      <c r="Z63" s="8"/>
      <c r="AA63" s="7">
        <v>0</v>
      </c>
      <c r="AB63" s="8"/>
      <c r="AC63" s="7">
        <v>0</v>
      </c>
      <c r="AD63" s="8"/>
      <c r="AE63" s="7">
        <v>0</v>
      </c>
      <c r="AF63" s="8"/>
      <c r="AG63" s="7">
        <v>0</v>
      </c>
      <c r="AH63" s="8"/>
      <c r="AI63" s="7">
        <v>0</v>
      </c>
      <c r="AJ63" s="8"/>
      <c r="AK63" s="7">
        <v>0</v>
      </c>
      <c r="AL63" s="8"/>
      <c r="AM63" s="20">
        <f t="shared" si="3"/>
        <v>0</v>
      </c>
      <c r="AN63" s="21">
        <f t="shared" si="4"/>
        <v>0</v>
      </c>
      <c r="AO63" s="22">
        <f t="shared" si="5"/>
        <v>0</v>
      </c>
    </row>
    <row r="64" spans="1:41">
      <c r="C64" s="94" t="s">
        <v>199</v>
      </c>
      <c r="D64" s="82" t="s">
        <v>358</v>
      </c>
      <c r="E64" s="7">
        <v>39.54</v>
      </c>
      <c r="F64" s="8"/>
      <c r="G64" s="7">
        <v>701.56</v>
      </c>
      <c r="H64" s="8"/>
      <c r="I64" s="7">
        <v>11.34</v>
      </c>
      <c r="J64" s="8"/>
      <c r="K64" s="7">
        <v>76.040000000000006</v>
      </c>
      <c r="L64" s="8"/>
      <c r="M64" s="7">
        <v>56.69</v>
      </c>
      <c r="N64" s="8"/>
      <c r="O64" s="7">
        <v>0</v>
      </c>
      <c r="P64" s="8"/>
      <c r="Q64" s="7">
        <v>0</v>
      </c>
      <c r="R64" s="8"/>
      <c r="S64" s="7">
        <v>2.48</v>
      </c>
      <c r="T64" s="8"/>
      <c r="U64" s="7">
        <v>55.82</v>
      </c>
      <c r="V64" s="8"/>
      <c r="W64" s="7">
        <v>0</v>
      </c>
      <c r="X64" s="8"/>
      <c r="Y64" s="7">
        <v>0</v>
      </c>
      <c r="Z64" s="8"/>
      <c r="AA64" s="7">
        <v>1.42</v>
      </c>
      <c r="AB64" s="8"/>
      <c r="AC64" s="7">
        <v>15.12</v>
      </c>
      <c r="AD64" s="8"/>
      <c r="AE64" s="7">
        <v>0</v>
      </c>
      <c r="AF64" s="8"/>
      <c r="AG64" s="7">
        <v>0</v>
      </c>
      <c r="AH64" s="8"/>
      <c r="AI64" s="7">
        <v>0</v>
      </c>
      <c r="AJ64" s="8"/>
      <c r="AK64" s="7">
        <v>0</v>
      </c>
      <c r="AL64" s="8"/>
      <c r="AM64" s="20">
        <f t="shared" si="3"/>
        <v>960.00999999999988</v>
      </c>
      <c r="AN64" s="21">
        <f t="shared" si="4"/>
        <v>0</v>
      </c>
      <c r="AO64" s="22">
        <f t="shared" si="5"/>
        <v>960.00999999999988</v>
      </c>
    </row>
    <row r="65" spans="3:41">
      <c r="C65" s="94" t="s">
        <v>203</v>
      </c>
      <c r="D65" s="82" t="s">
        <v>359</v>
      </c>
      <c r="E65" s="7">
        <v>0</v>
      </c>
      <c r="F65" s="8"/>
      <c r="G65" s="7">
        <v>0</v>
      </c>
      <c r="H65" s="8"/>
      <c r="I65" s="7">
        <v>0</v>
      </c>
      <c r="J65" s="8"/>
      <c r="K65" s="7">
        <v>0</v>
      </c>
      <c r="L65" s="8"/>
      <c r="M65" s="7">
        <v>0</v>
      </c>
      <c r="N65" s="8"/>
      <c r="O65" s="7">
        <v>0</v>
      </c>
      <c r="P65" s="8"/>
      <c r="Q65" s="7">
        <v>0</v>
      </c>
      <c r="R65" s="8"/>
      <c r="S65" s="7">
        <v>0</v>
      </c>
      <c r="T65" s="8"/>
      <c r="U65" s="7">
        <v>0</v>
      </c>
      <c r="V65" s="8"/>
      <c r="W65" s="7">
        <v>0</v>
      </c>
      <c r="X65" s="8"/>
      <c r="Y65" s="7">
        <v>0</v>
      </c>
      <c r="Z65" s="8"/>
      <c r="AA65" s="7">
        <v>0</v>
      </c>
      <c r="AB65" s="8"/>
      <c r="AC65" s="7">
        <v>0</v>
      </c>
      <c r="AD65" s="8"/>
      <c r="AE65" s="7">
        <v>0</v>
      </c>
      <c r="AF65" s="8"/>
      <c r="AG65" s="7">
        <v>0</v>
      </c>
      <c r="AH65" s="8"/>
      <c r="AI65" s="7">
        <v>0</v>
      </c>
      <c r="AJ65" s="8"/>
      <c r="AK65" s="7">
        <v>0</v>
      </c>
      <c r="AL65" s="8"/>
      <c r="AM65" s="20">
        <f t="shared" si="3"/>
        <v>0</v>
      </c>
      <c r="AN65" s="21">
        <f t="shared" si="4"/>
        <v>0</v>
      </c>
      <c r="AO65" s="22">
        <f t="shared" si="5"/>
        <v>0</v>
      </c>
    </row>
    <row r="66" spans="3:41">
      <c r="C66" s="94" t="s">
        <v>205</v>
      </c>
      <c r="D66" s="82" t="s">
        <v>360</v>
      </c>
      <c r="E66" s="7">
        <v>177.92</v>
      </c>
      <c r="F66" s="8"/>
      <c r="G66" s="7">
        <v>404.75</v>
      </c>
      <c r="H66" s="8"/>
      <c r="I66" s="7">
        <v>8.84</v>
      </c>
      <c r="J66" s="8"/>
      <c r="K66" s="7">
        <v>58.08</v>
      </c>
      <c r="L66" s="8"/>
      <c r="M66" s="7">
        <v>44.18</v>
      </c>
      <c r="N66" s="8"/>
      <c r="O66" s="7">
        <v>0</v>
      </c>
      <c r="P66" s="8"/>
      <c r="Q66" s="7">
        <v>0</v>
      </c>
      <c r="R66" s="8"/>
      <c r="S66" s="7">
        <v>11.14</v>
      </c>
      <c r="T66" s="8"/>
      <c r="U66" s="7">
        <v>32.200000000000003</v>
      </c>
      <c r="V66" s="8"/>
      <c r="W66" s="7">
        <v>0</v>
      </c>
      <c r="X66" s="8"/>
      <c r="Y66" s="7">
        <v>0</v>
      </c>
      <c r="Z66" s="8"/>
      <c r="AA66" s="7">
        <v>1.1100000000000001</v>
      </c>
      <c r="AB66" s="8"/>
      <c r="AC66" s="7">
        <v>11.79</v>
      </c>
      <c r="AD66" s="8"/>
      <c r="AE66" s="7">
        <v>0</v>
      </c>
      <c r="AF66" s="8"/>
      <c r="AG66" s="7">
        <v>0</v>
      </c>
      <c r="AH66" s="8"/>
      <c r="AI66" s="7">
        <v>942.88</v>
      </c>
      <c r="AJ66" s="8"/>
      <c r="AK66" s="7">
        <v>0</v>
      </c>
      <c r="AL66" s="8"/>
      <c r="AM66" s="20">
        <f t="shared" si="3"/>
        <v>1692.8899999999999</v>
      </c>
      <c r="AN66" s="21">
        <f t="shared" si="4"/>
        <v>0</v>
      </c>
      <c r="AO66" s="22">
        <f t="shared" si="5"/>
        <v>1692.8899999999999</v>
      </c>
    </row>
    <row r="67" spans="3:41">
      <c r="C67" s="94" t="s">
        <v>207</v>
      </c>
      <c r="D67" s="82" t="s">
        <v>361</v>
      </c>
      <c r="E67" s="7">
        <v>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7">
        <v>0</v>
      </c>
      <c r="N67" s="8"/>
      <c r="O67" s="7">
        <v>0</v>
      </c>
      <c r="P67" s="8"/>
      <c r="Q67" s="7">
        <v>0</v>
      </c>
      <c r="R67" s="8"/>
      <c r="S67" s="7">
        <v>0</v>
      </c>
      <c r="T67" s="8"/>
      <c r="U67" s="7">
        <v>0</v>
      </c>
      <c r="V67" s="8"/>
      <c r="W67" s="7">
        <v>0</v>
      </c>
      <c r="X67" s="8"/>
      <c r="Y67" s="7">
        <v>0</v>
      </c>
      <c r="Z67" s="8"/>
      <c r="AA67" s="7">
        <v>0</v>
      </c>
      <c r="AB67" s="8"/>
      <c r="AC67" s="7">
        <v>0</v>
      </c>
      <c r="AD67" s="8"/>
      <c r="AE67" s="7">
        <v>0</v>
      </c>
      <c r="AF67" s="8"/>
      <c r="AG67" s="7">
        <v>0</v>
      </c>
      <c r="AH67" s="8"/>
      <c r="AI67" s="7">
        <v>0</v>
      </c>
      <c r="AJ67" s="8"/>
      <c r="AK67" s="7">
        <v>0</v>
      </c>
      <c r="AL67" s="8"/>
      <c r="AM67" s="20">
        <f t="shared" si="3"/>
        <v>0</v>
      </c>
      <c r="AN67" s="21">
        <f t="shared" si="4"/>
        <v>0</v>
      </c>
      <c r="AO67" s="22">
        <f t="shared" si="5"/>
        <v>0</v>
      </c>
    </row>
    <row r="68" spans="3:41">
      <c r="C68" s="94" t="s">
        <v>209</v>
      </c>
      <c r="D68" s="82" t="s">
        <v>362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7">
        <v>0</v>
      </c>
      <c r="R68" s="8"/>
      <c r="S68" s="7">
        <v>0</v>
      </c>
      <c r="T68" s="8"/>
      <c r="U68" s="7">
        <v>0</v>
      </c>
      <c r="V68" s="8"/>
      <c r="W68" s="7">
        <v>0</v>
      </c>
      <c r="X68" s="8"/>
      <c r="Y68" s="7">
        <v>0</v>
      </c>
      <c r="Z68" s="8"/>
      <c r="AA68" s="7">
        <v>0</v>
      </c>
      <c r="AB68" s="8"/>
      <c r="AC68" s="7">
        <v>0</v>
      </c>
      <c r="AD68" s="8"/>
      <c r="AE68" s="7">
        <v>0</v>
      </c>
      <c r="AF68" s="8"/>
      <c r="AG68" s="7">
        <v>0</v>
      </c>
      <c r="AH68" s="8"/>
      <c r="AI68" s="7">
        <v>0</v>
      </c>
      <c r="AJ68" s="8"/>
      <c r="AK68" s="7">
        <v>0</v>
      </c>
      <c r="AL68" s="8"/>
      <c r="AM68" s="20">
        <f t="shared" si="3"/>
        <v>0</v>
      </c>
      <c r="AN68" s="21">
        <f t="shared" si="4"/>
        <v>0</v>
      </c>
      <c r="AO68" s="22">
        <f t="shared" si="5"/>
        <v>0</v>
      </c>
    </row>
    <row r="69" spans="3:41">
      <c r="C69" s="94" t="s">
        <v>211</v>
      </c>
      <c r="D69" s="82" t="s">
        <v>363</v>
      </c>
      <c r="E69" s="7">
        <v>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7">
        <v>0</v>
      </c>
      <c r="N69" s="8"/>
      <c r="O69" s="7">
        <v>0</v>
      </c>
      <c r="P69" s="8"/>
      <c r="Q69" s="7">
        <v>0</v>
      </c>
      <c r="R69" s="8"/>
      <c r="S69" s="7">
        <v>0</v>
      </c>
      <c r="T69" s="8"/>
      <c r="U69" s="7">
        <v>0</v>
      </c>
      <c r="V69" s="8"/>
      <c r="W69" s="7">
        <v>0</v>
      </c>
      <c r="X69" s="8"/>
      <c r="Y69" s="7">
        <v>0</v>
      </c>
      <c r="Z69" s="8"/>
      <c r="AA69" s="7">
        <v>0</v>
      </c>
      <c r="AB69" s="8"/>
      <c r="AC69" s="7">
        <v>0</v>
      </c>
      <c r="AD69" s="8"/>
      <c r="AE69" s="7">
        <v>0</v>
      </c>
      <c r="AF69" s="8"/>
      <c r="AG69" s="7">
        <v>0</v>
      </c>
      <c r="AH69" s="8"/>
      <c r="AI69" s="7">
        <v>0</v>
      </c>
      <c r="AJ69" s="8"/>
      <c r="AK69" s="7">
        <v>0</v>
      </c>
      <c r="AL69" s="8"/>
      <c r="AM69" s="20">
        <f t="shared" si="3"/>
        <v>0</v>
      </c>
      <c r="AN69" s="21">
        <f t="shared" si="4"/>
        <v>0</v>
      </c>
      <c r="AO69" s="22">
        <f t="shared" si="5"/>
        <v>0</v>
      </c>
    </row>
    <row r="70" spans="3:41">
      <c r="C70" s="94" t="s">
        <v>213</v>
      </c>
      <c r="D70" s="82" t="s">
        <v>364</v>
      </c>
      <c r="E70" s="7">
        <v>0</v>
      </c>
      <c r="F70" s="8"/>
      <c r="G70" s="7">
        <v>0</v>
      </c>
      <c r="H70" s="8"/>
      <c r="I70" s="7">
        <v>0</v>
      </c>
      <c r="J70" s="8"/>
      <c r="K70" s="7">
        <v>0</v>
      </c>
      <c r="L70" s="8"/>
      <c r="M70" s="7">
        <v>0</v>
      </c>
      <c r="N70" s="8"/>
      <c r="O70" s="7">
        <v>0</v>
      </c>
      <c r="P70" s="8"/>
      <c r="Q70" s="7">
        <v>0</v>
      </c>
      <c r="R70" s="8"/>
      <c r="S70" s="7">
        <v>0</v>
      </c>
      <c r="T70" s="8"/>
      <c r="U70" s="7">
        <v>0</v>
      </c>
      <c r="V70" s="8"/>
      <c r="W70" s="7">
        <v>0</v>
      </c>
      <c r="X70" s="8"/>
      <c r="Y70" s="7">
        <v>0</v>
      </c>
      <c r="Z70" s="8"/>
      <c r="AA70" s="7">
        <v>0</v>
      </c>
      <c r="AB70" s="8"/>
      <c r="AC70" s="7">
        <v>0</v>
      </c>
      <c r="AD70" s="8"/>
      <c r="AE70" s="7">
        <v>0</v>
      </c>
      <c r="AF70" s="8"/>
      <c r="AG70" s="7">
        <v>0</v>
      </c>
      <c r="AH70" s="8"/>
      <c r="AI70" s="7">
        <v>0</v>
      </c>
      <c r="AJ70" s="8"/>
      <c r="AK70" s="7">
        <v>0</v>
      </c>
      <c r="AL70" s="8"/>
      <c r="AM70" s="20">
        <f t="shared" si="3"/>
        <v>0</v>
      </c>
      <c r="AN70" s="21">
        <f t="shared" si="4"/>
        <v>0</v>
      </c>
      <c r="AO70" s="22">
        <f t="shared" si="5"/>
        <v>0</v>
      </c>
    </row>
    <row r="71" spans="3:41">
      <c r="C71" s="94" t="s">
        <v>215</v>
      </c>
      <c r="D71" s="82" t="s">
        <v>365</v>
      </c>
      <c r="E71" s="7">
        <v>0</v>
      </c>
      <c r="F71" s="8"/>
      <c r="G71" s="7">
        <v>0</v>
      </c>
      <c r="H71" s="8"/>
      <c r="I71" s="7">
        <v>0</v>
      </c>
      <c r="J71" s="8"/>
      <c r="K71" s="7">
        <v>0</v>
      </c>
      <c r="L71" s="8"/>
      <c r="M71" s="7">
        <v>0</v>
      </c>
      <c r="N71" s="8"/>
      <c r="O71" s="7">
        <v>0</v>
      </c>
      <c r="P71" s="8"/>
      <c r="Q71" s="7">
        <v>0</v>
      </c>
      <c r="R71" s="8"/>
      <c r="S71" s="7">
        <v>0</v>
      </c>
      <c r="T71" s="8"/>
      <c r="U71" s="7">
        <v>0</v>
      </c>
      <c r="V71" s="8"/>
      <c r="W71" s="7">
        <v>0</v>
      </c>
      <c r="X71" s="8"/>
      <c r="Y71" s="7">
        <v>0</v>
      </c>
      <c r="Z71" s="8"/>
      <c r="AA71" s="7">
        <v>0</v>
      </c>
      <c r="AB71" s="8"/>
      <c r="AC71" s="7">
        <v>0</v>
      </c>
      <c r="AD71" s="8"/>
      <c r="AE71" s="7">
        <v>0</v>
      </c>
      <c r="AF71" s="8"/>
      <c r="AG71" s="7">
        <v>0</v>
      </c>
      <c r="AH71" s="8"/>
      <c r="AI71" s="7">
        <v>0</v>
      </c>
      <c r="AJ71" s="8"/>
      <c r="AK71" s="7">
        <v>0</v>
      </c>
      <c r="AL71" s="8"/>
      <c r="AM71" s="20">
        <f t="shared" si="3"/>
        <v>0</v>
      </c>
      <c r="AN71" s="21">
        <f t="shared" si="4"/>
        <v>0</v>
      </c>
      <c r="AO71" s="22">
        <f t="shared" si="5"/>
        <v>0</v>
      </c>
    </row>
    <row r="72" spans="3:41">
      <c r="C72" s="94" t="s">
        <v>217</v>
      </c>
      <c r="D72" s="82" t="s">
        <v>366</v>
      </c>
      <c r="E72" s="7">
        <v>7.91</v>
      </c>
      <c r="F72" s="8"/>
      <c r="G72" s="7">
        <v>115.64</v>
      </c>
      <c r="H72" s="8"/>
      <c r="I72" s="7">
        <v>1.89</v>
      </c>
      <c r="J72" s="8"/>
      <c r="K72" s="7">
        <v>12.66</v>
      </c>
      <c r="L72" s="8"/>
      <c r="M72" s="7">
        <v>9.4499999999999993</v>
      </c>
      <c r="N72" s="8"/>
      <c r="O72" s="7">
        <v>0</v>
      </c>
      <c r="P72" s="8"/>
      <c r="Q72" s="7">
        <v>0</v>
      </c>
      <c r="R72" s="8"/>
      <c r="S72" s="7">
        <v>0.5</v>
      </c>
      <c r="T72" s="8"/>
      <c r="U72" s="7">
        <v>9.1999999999999993</v>
      </c>
      <c r="V72" s="8"/>
      <c r="W72" s="7">
        <v>0</v>
      </c>
      <c r="X72" s="8"/>
      <c r="Y72" s="7">
        <v>0</v>
      </c>
      <c r="Z72" s="8"/>
      <c r="AA72" s="7">
        <v>0.24</v>
      </c>
      <c r="AB72" s="8"/>
      <c r="AC72" s="7">
        <v>2.52</v>
      </c>
      <c r="AD72" s="8"/>
      <c r="AE72" s="7">
        <v>0</v>
      </c>
      <c r="AF72" s="8"/>
      <c r="AG72" s="7">
        <v>0</v>
      </c>
      <c r="AH72" s="8"/>
      <c r="AI72" s="7">
        <v>0</v>
      </c>
      <c r="AJ72" s="8"/>
      <c r="AK72" s="7">
        <v>0</v>
      </c>
      <c r="AL72" s="8"/>
      <c r="AM72" s="20">
        <f t="shared" si="3"/>
        <v>160.01</v>
      </c>
      <c r="AN72" s="21">
        <f t="shared" si="4"/>
        <v>0</v>
      </c>
      <c r="AO72" s="22">
        <f t="shared" si="5"/>
        <v>160.01</v>
      </c>
    </row>
    <row r="73" spans="3:41">
      <c r="C73" s="94" t="s">
        <v>219</v>
      </c>
      <c r="D73" s="82" t="s">
        <v>367</v>
      </c>
      <c r="E73" s="7">
        <v>0</v>
      </c>
      <c r="F73" s="8"/>
      <c r="G73" s="7">
        <v>4047.49</v>
      </c>
      <c r="H73" s="8"/>
      <c r="I73" s="7">
        <v>62.06</v>
      </c>
      <c r="J73" s="8"/>
      <c r="K73" s="7">
        <v>417.8</v>
      </c>
      <c r="L73" s="8"/>
      <c r="M73" s="7">
        <v>310.17</v>
      </c>
      <c r="N73" s="8"/>
      <c r="O73" s="7">
        <v>0</v>
      </c>
      <c r="P73" s="8"/>
      <c r="Q73" s="7">
        <v>0</v>
      </c>
      <c r="R73" s="8"/>
      <c r="S73" s="7">
        <v>0</v>
      </c>
      <c r="T73" s="8"/>
      <c r="U73" s="7">
        <v>322.04000000000002</v>
      </c>
      <c r="V73" s="8"/>
      <c r="W73" s="7">
        <v>0</v>
      </c>
      <c r="X73" s="8"/>
      <c r="Y73" s="7">
        <v>0</v>
      </c>
      <c r="Z73" s="8"/>
      <c r="AA73" s="7">
        <v>7.77</v>
      </c>
      <c r="AB73" s="8"/>
      <c r="AC73" s="7">
        <v>82.74</v>
      </c>
      <c r="AD73" s="8"/>
      <c r="AE73" s="7">
        <v>0</v>
      </c>
      <c r="AF73" s="8"/>
      <c r="AG73" s="7">
        <v>0</v>
      </c>
      <c r="AH73" s="8"/>
      <c r="AI73" s="7">
        <v>42.88</v>
      </c>
      <c r="AJ73" s="8"/>
      <c r="AK73" s="7">
        <v>0</v>
      </c>
      <c r="AL73" s="8"/>
      <c r="AM73" s="20">
        <f t="shared" si="3"/>
        <v>5292.9500000000007</v>
      </c>
      <c r="AN73" s="21">
        <f t="shared" si="4"/>
        <v>0</v>
      </c>
      <c r="AO73" s="22">
        <f t="shared" si="5"/>
        <v>5292.9500000000007</v>
      </c>
    </row>
    <row r="74" spans="3:41">
      <c r="C74" s="94" t="s">
        <v>223</v>
      </c>
      <c r="D74" s="82" t="s">
        <v>368</v>
      </c>
      <c r="E74" s="7">
        <v>0</v>
      </c>
      <c r="F74" s="8"/>
      <c r="G74" s="7">
        <v>0</v>
      </c>
      <c r="H74" s="8"/>
      <c r="I74" s="7">
        <v>0</v>
      </c>
      <c r="J74" s="8"/>
      <c r="K74" s="7">
        <v>0</v>
      </c>
      <c r="L74" s="8"/>
      <c r="M74" s="7">
        <v>0</v>
      </c>
      <c r="N74" s="8"/>
      <c r="O74" s="7">
        <v>0</v>
      </c>
      <c r="P74" s="8"/>
      <c r="Q74" s="7">
        <v>0</v>
      </c>
      <c r="R74" s="8"/>
      <c r="S74" s="7">
        <v>0</v>
      </c>
      <c r="T74" s="8"/>
      <c r="U74" s="7">
        <v>0</v>
      </c>
      <c r="V74" s="8"/>
      <c r="W74" s="7">
        <v>0</v>
      </c>
      <c r="X74" s="8"/>
      <c r="Y74" s="7">
        <v>0</v>
      </c>
      <c r="Z74" s="8"/>
      <c r="AA74" s="7">
        <v>0</v>
      </c>
      <c r="AB74" s="8"/>
      <c r="AC74" s="7">
        <v>0</v>
      </c>
      <c r="AD74" s="8"/>
      <c r="AE74" s="7">
        <v>0</v>
      </c>
      <c r="AF74" s="8"/>
      <c r="AG74" s="7">
        <v>0</v>
      </c>
      <c r="AH74" s="8"/>
      <c r="AI74" s="7">
        <v>0</v>
      </c>
      <c r="AJ74" s="8"/>
      <c r="AK74" s="7">
        <v>0</v>
      </c>
      <c r="AL74" s="8"/>
      <c r="AM74" s="20">
        <f t="shared" si="3"/>
        <v>0</v>
      </c>
      <c r="AN74" s="21">
        <f t="shared" si="4"/>
        <v>0</v>
      </c>
      <c r="AO74" s="22">
        <f t="shared" si="5"/>
        <v>0</v>
      </c>
    </row>
    <row r="75" spans="3:41">
      <c r="C75" s="94" t="s">
        <v>227</v>
      </c>
      <c r="D75" s="92" t="s">
        <v>369</v>
      </c>
      <c r="E75" s="7">
        <v>79.08</v>
      </c>
      <c r="F75" s="8"/>
      <c r="G75" s="7">
        <v>1233.52</v>
      </c>
      <c r="H75" s="8"/>
      <c r="I75" s="7">
        <v>20.079999999999998</v>
      </c>
      <c r="J75" s="8"/>
      <c r="K75" s="7">
        <v>134.57</v>
      </c>
      <c r="L75" s="8"/>
      <c r="M75" s="7">
        <v>100.38</v>
      </c>
      <c r="N75" s="8"/>
      <c r="O75" s="7">
        <v>0</v>
      </c>
      <c r="P75" s="8"/>
      <c r="Q75" s="7">
        <v>0</v>
      </c>
      <c r="R75" s="8"/>
      <c r="S75" s="7">
        <v>4.95</v>
      </c>
      <c r="T75" s="8"/>
      <c r="U75" s="7">
        <v>98.14</v>
      </c>
      <c r="V75" s="8"/>
      <c r="W75" s="7">
        <v>0</v>
      </c>
      <c r="X75" s="8"/>
      <c r="Y75" s="7">
        <v>0</v>
      </c>
      <c r="Z75" s="8"/>
      <c r="AA75" s="7">
        <v>2.5099999999999998</v>
      </c>
      <c r="AB75" s="8"/>
      <c r="AC75" s="7">
        <v>26.78</v>
      </c>
      <c r="AD75" s="8"/>
      <c r="AE75" s="7">
        <v>0</v>
      </c>
      <c r="AF75" s="8"/>
      <c r="AG75" s="7">
        <v>0</v>
      </c>
      <c r="AH75" s="8"/>
      <c r="AI75" s="7">
        <v>0</v>
      </c>
      <c r="AJ75" s="8"/>
      <c r="AK75" s="7">
        <v>0</v>
      </c>
      <c r="AL75" s="8"/>
      <c r="AM75" s="20">
        <f t="shared" si="3"/>
        <v>1700.0099999999998</v>
      </c>
      <c r="AN75" s="21">
        <f t="shared" si="4"/>
        <v>0</v>
      </c>
      <c r="AO75" s="22">
        <f t="shared" si="5"/>
        <v>1700.0099999999998</v>
      </c>
    </row>
    <row r="76" spans="3:41">
      <c r="C76" s="94" t="s">
        <v>229</v>
      </c>
      <c r="D76" s="92" t="s">
        <v>370</v>
      </c>
      <c r="E76" s="7">
        <v>0</v>
      </c>
      <c r="F76" s="8"/>
      <c r="G76" s="7">
        <v>0</v>
      </c>
      <c r="H76" s="8"/>
      <c r="I76" s="7">
        <v>0</v>
      </c>
      <c r="J76" s="8"/>
      <c r="K76" s="7">
        <v>0</v>
      </c>
      <c r="L76" s="8"/>
      <c r="M76" s="7">
        <v>0</v>
      </c>
      <c r="N76" s="8"/>
      <c r="O76" s="7">
        <v>0</v>
      </c>
      <c r="P76" s="8"/>
      <c r="Q76" s="7">
        <v>0</v>
      </c>
      <c r="R76" s="8"/>
      <c r="S76" s="7">
        <v>0</v>
      </c>
      <c r="T76" s="8"/>
      <c r="U76" s="7">
        <v>0</v>
      </c>
      <c r="V76" s="8"/>
      <c r="W76" s="7">
        <v>0</v>
      </c>
      <c r="X76" s="8"/>
      <c r="Y76" s="7">
        <v>0</v>
      </c>
      <c r="Z76" s="8"/>
      <c r="AA76" s="7">
        <v>0</v>
      </c>
      <c r="AB76" s="8"/>
      <c r="AC76" s="7">
        <v>0</v>
      </c>
      <c r="AD76" s="8"/>
      <c r="AE76" s="7">
        <v>0</v>
      </c>
      <c r="AF76" s="8"/>
      <c r="AG76" s="7">
        <v>0</v>
      </c>
      <c r="AH76" s="8"/>
      <c r="AI76" s="7">
        <v>0</v>
      </c>
      <c r="AJ76" s="8"/>
      <c r="AK76" s="7">
        <v>0</v>
      </c>
      <c r="AL76" s="8"/>
      <c r="AM76" s="20">
        <f t="shared" si="3"/>
        <v>0</v>
      </c>
      <c r="AN76" s="21">
        <f t="shared" si="4"/>
        <v>0</v>
      </c>
      <c r="AO76" s="22">
        <f t="shared" si="5"/>
        <v>0</v>
      </c>
    </row>
    <row r="77" spans="3:41">
      <c r="C77" s="94" t="s">
        <v>231</v>
      </c>
      <c r="D77" s="92" t="s">
        <v>371</v>
      </c>
      <c r="E77" s="7">
        <v>0</v>
      </c>
      <c r="F77" s="8"/>
      <c r="G77" s="7">
        <v>215.87</v>
      </c>
      <c r="H77" s="8"/>
      <c r="I77" s="7">
        <v>3.31</v>
      </c>
      <c r="J77" s="8"/>
      <c r="K77" s="7">
        <v>22.28</v>
      </c>
      <c r="L77" s="8"/>
      <c r="M77" s="7">
        <v>16.54</v>
      </c>
      <c r="N77" s="8"/>
      <c r="O77" s="7">
        <v>0</v>
      </c>
      <c r="P77" s="8"/>
      <c r="Q77" s="7">
        <v>0</v>
      </c>
      <c r="R77" s="8"/>
      <c r="S77" s="7">
        <v>0</v>
      </c>
      <c r="T77" s="8"/>
      <c r="U77" s="7">
        <v>17.18</v>
      </c>
      <c r="V77" s="8"/>
      <c r="W77" s="7">
        <v>0</v>
      </c>
      <c r="X77" s="8"/>
      <c r="Y77" s="7">
        <v>0</v>
      </c>
      <c r="Z77" s="8"/>
      <c r="AA77" s="7">
        <v>0.41</v>
      </c>
      <c r="AB77" s="8"/>
      <c r="AC77" s="7">
        <v>4.41</v>
      </c>
      <c r="AD77" s="8"/>
      <c r="AE77" s="7">
        <v>0</v>
      </c>
      <c r="AF77" s="8"/>
      <c r="AG77" s="7">
        <v>0</v>
      </c>
      <c r="AH77" s="8"/>
      <c r="AI77" s="7">
        <v>0</v>
      </c>
      <c r="AJ77" s="8"/>
      <c r="AK77" s="7">
        <v>0</v>
      </c>
      <c r="AL77" s="8"/>
      <c r="AM77" s="20">
        <f t="shared" si="3"/>
        <v>280.00000000000006</v>
      </c>
      <c r="AN77" s="21">
        <f t="shared" si="4"/>
        <v>0</v>
      </c>
      <c r="AO77" s="22">
        <f t="shared" si="5"/>
        <v>280.00000000000006</v>
      </c>
    </row>
    <row r="78" spans="3:41">
      <c r="C78" s="94" t="s">
        <v>233</v>
      </c>
      <c r="D78" s="92" t="s">
        <v>234</v>
      </c>
      <c r="E78" s="7">
        <v>0</v>
      </c>
      <c r="F78" s="8"/>
      <c r="G78" s="7">
        <v>0</v>
      </c>
      <c r="H78" s="8"/>
      <c r="I78" s="7">
        <v>0</v>
      </c>
      <c r="J78" s="8"/>
      <c r="K78" s="7">
        <v>0</v>
      </c>
      <c r="L78" s="8"/>
      <c r="M78" s="7">
        <v>0</v>
      </c>
      <c r="N78" s="8"/>
      <c r="O78" s="7">
        <v>0</v>
      </c>
      <c r="P78" s="8"/>
      <c r="Q78" s="7">
        <v>0</v>
      </c>
      <c r="R78" s="8"/>
      <c r="S78" s="7">
        <v>0</v>
      </c>
      <c r="T78" s="8"/>
      <c r="U78" s="7">
        <v>0</v>
      </c>
      <c r="V78" s="8"/>
      <c r="W78" s="7">
        <v>0</v>
      </c>
      <c r="X78" s="8"/>
      <c r="Y78" s="7">
        <v>0</v>
      </c>
      <c r="Z78" s="8"/>
      <c r="AA78" s="7">
        <v>0</v>
      </c>
      <c r="AB78" s="8"/>
      <c r="AC78" s="7">
        <v>0</v>
      </c>
      <c r="AD78" s="8"/>
      <c r="AE78" s="7">
        <v>0</v>
      </c>
      <c r="AF78" s="8"/>
      <c r="AG78" s="7">
        <v>0</v>
      </c>
      <c r="AH78" s="8"/>
      <c r="AI78" s="7">
        <v>0</v>
      </c>
      <c r="AJ78" s="8"/>
      <c r="AK78" s="7">
        <v>0</v>
      </c>
      <c r="AL78" s="8"/>
      <c r="AM78" s="20">
        <f t="shared" si="3"/>
        <v>0</v>
      </c>
      <c r="AN78" s="21">
        <f t="shared" si="4"/>
        <v>0</v>
      </c>
      <c r="AO78" s="22">
        <f t="shared" si="5"/>
        <v>0</v>
      </c>
    </row>
    <row r="79" spans="3:41">
      <c r="C79" s="94" t="s">
        <v>235</v>
      </c>
      <c r="D79" s="92" t="s">
        <v>372</v>
      </c>
      <c r="E79" s="7">
        <v>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7">
        <v>0</v>
      </c>
      <c r="N79" s="8"/>
      <c r="O79" s="7">
        <v>0</v>
      </c>
      <c r="P79" s="8"/>
      <c r="Q79" s="7">
        <v>0</v>
      </c>
      <c r="R79" s="8"/>
      <c r="S79" s="7">
        <v>0</v>
      </c>
      <c r="T79" s="8"/>
      <c r="U79" s="7">
        <v>0</v>
      </c>
      <c r="V79" s="8"/>
      <c r="W79" s="7">
        <v>0</v>
      </c>
      <c r="X79" s="8"/>
      <c r="Y79" s="7">
        <v>0</v>
      </c>
      <c r="Z79" s="8"/>
      <c r="AA79" s="7">
        <v>0</v>
      </c>
      <c r="AB79" s="8"/>
      <c r="AC79" s="7">
        <v>0</v>
      </c>
      <c r="AD79" s="8"/>
      <c r="AE79" s="7">
        <v>0</v>
      </c>
      <c r="AF79" s="8"/>
      <c r="AG79" s="7">
        <v>0</v>
      </c>
      <c r="AH79" s="8"/>
      <c r="AI79" s="7">
        <v>0</v>
      </c>
      <c r="AJ79" s="8"/>
      <c r="AK79" s="7">
        <v>0</v>
      </c>
      <c r="AL79" s="8"/>
      <c r="AM79" s="20">
        <f t="shared" si="3"/>
        <v>0</v>
      </c>
      <c r="AN79" s="21">
        <f t="shared" si="4"/>
        <v>0</v>
      </c>
      <c r="AO79" s="22">
        <f t="shared" si="5"/>
        <v>0</v>
      </c>
    </row>
    <row r="80" spans="3:41">
      <c r="C80" s="94" t="s">
        <v>237</v>
      </c>
      <c r="D80" s="92" t="s">
        <v>373</v>
      </c>
      <c r="E80" s="7">
        <v>33146.18</v>
      </c>
      <c r="F80" s="8"/>
      <c r="G80" s="7">
        <v>75347.259999999995</v>
      </c>
      <c r="H80" s="8"/>
      <c r="I80" s="7">
        <v>1649.7</v>
      </c>
      <c r="J80" s="8"/>
      <c r="K80" s="7">
        <v>10839.27</v>
      </c>
      <c r="L80" s="8"/>
      <c r="M80" s="7">
        <v>8246.99</v>
      </c>
      <c r="N80" s="8"/>
      <c r="O80" s="7">
        <v>7289</v>
      </c>
      <c r="P80" s="8"/>
      <c r="Q80" s="7">
        <v>22725</v>
      </c>
      <c r="R80" s="8"/>
      <c r="S80" s="7">
        <v>2092.54</v>
      </c>
      <c r="T80" s="8"/>
      <c r="U80" s="7">
        <v>5994.94</v>
      </c>
      <c r="V80" s="8"/>
      <c r="W80" s="7">
        <v>0</v>
      </c>
      <c r="X80" s="8"/>
      <c r="Y80" s="7">
        <v>0</v>
      </c>
      <c r="Z80" s="8"/>
      <c r="AA80" s="7">
        <v>206.35</v>
      </c>
      <c r="AB80" s="8"/>
      <c r="AC80" s="7">
        <v>2200.0300000000002</v>
      </c>
      <c r="AD80" s="8"/>
      <c r="AE80" s="7">
        <v>0</v>
      </c>
      <c r="AF80" s="8"/>
      <c r="AG80" s="7">
        <v>0</v>
      </c>
      <c r="AH80" s="8"/>
      <c r="AI80" s="7">
        <v>0</v>
      </c>
      <c r="AJ80" s="8"/>
      <c r="AK80" s="7">
        <v>0</v>
      </c>
      <c r="AL80" s="8"/>
      <c r="AM80" s="20">
        <f t="shared" si="3"/>
        <v>169737.26000000004</v>
      </c>
      <c r="AN80" s="21">
        <f t="shared" si="4"/>
        <v>0</v>
      </c>
      <c r="AO80" s="22">
        <f t="shared" si="5"/>
        <v>169737.26000000004</v>
      </c>
    </row>
    <row r="81" spans="3:41">
      <c r="C81" s="94" t="s">
        <v>239</v>
      </c>
      <c r="D81" s="92" t="s">
        <v>374</v>
      </c>
      <c r="E81" s="7">
        <v>0</v>
      </c>
      <c r="F81" s="8"/>
      <c r="G81" s="7">
        <v>0</v>
      </c>
      <c r="H81" s="8"/>
      <c r="I81" s="7">
        <v>0</v>
      </c>
      <c r="J81" s="8"/>
      <c r="K81" s="7">
        <v>0</v>
      </c>
      <c r="L81" s="8"/>
      <c r="M81" s="7">
        <v>0</v>
      </c>
      <c r="N81" s="8"/>
      <c r="O81" s="7">
        <v>0</v>
      </c>
      <c r="P81" s="8"/>
      <c r="Q81" s="7">
        <v>0</v>
      </c>
      <c r="R81" s="8"/>
      <c r="S81" s="7">
        <v>0</v>
      </c>
      <c r="T81" s="8"/>
      <c r="U81" s="7">
        <v>0</v>
      </c>
      <c r="V81" s="8"/>
      <c r="W81" s="7">
        <v>0</v>
      </c>
      <c r="X81" s="8"/>
      <c r="Y81" s="7">
        <v>0</v>
      </c>
      <c r="Z81" s="8"/>
      <c r="AA81" s="7">
        <v>0</v>
      </c>
      <c r="AB81" s="8"/>
      <c r="AC81" s="7">
        <v>0</v>
      </c>
      <c r="AD81" s="8"/>
      <c r="AE81" s="7">
        <v>0</v>
      </c>
      <c r="AF81" s="8"/>
      <c r="AG81" s="7">
        <v>0</v>
      </c>
      <c r="AH81" s="8"/>
      <c r="AI81" s="7">
        <v>0</v>
      </c>
      <c r="AJ81" s="8"/>
      <c r="AK81" s="7">
        <v>0</v>
      </c>
      <c r="AL81" s="8"/>
      <c r="AM81" s="20">
        <f t="shared" si="3"/>
        <v>0</v>
      </c>
      <c r="AN81" s="21">
        <f t="shared" si="4"/>
        <v>0</v>
      </c>
      <c r="AO81" s="22">
        <f t="shared" si="5"/>
        <v>0</v>
      </c>
    </row>
    <row r="82" spans="3:41">
      <c r="C82" s="94" t="s">
        <v>241</v>
      </c>
      <c r="D82" s="92" t="s">
        <v>375</v>
      </c>
      <c r="E82" s="7">
        <v>0</v>
      </c>
      <c r="F82" s="8"/>
      <c r="G82" s="7">
        <v>0</v>
      </c>
      <c r="H82" s="8"/>
      <c r="I82" s="7">
        <v>0</v>
      </c>
      <c r="J82" s="8"/>
      <c r="K82" s="7">
        <v>0</v>
      </c>
      <c r="L82" s="8"/>
      <c r="M82" s="7">
        <v>0</v>
      </c>
      <c r="N82" s="8"/>
      <c r="O82" s="7">
        <v>0</v>
      </c>
      <c r="P82" s="8"/>
      <c r="Q82" s="7">
        <v>0</v>
      </c>
      <c r="R82" s="8"/>
      <c r="S82" s="7">
        <v>0</v>
      </c>
      <c r="T82" s="8"/>
      <c r="U82" s="7">
        <v>0</v>
      </c>
      <c r="V82" s="8"/>
      <c r="W82" s="7">
        <v>0</v>
      </c>
      <c r="X82" s="8"/>
      <c r="Y82" s="7">
        <v>0</v>
      </c>
      <c r="Z82" s="8"/>
      <c r="AA82" s="7">
        <v>0</v>
      </c>
      <c r="AB82" s="8"/>
      <c r="AC82" s="7">
        <v>0</v>
      </c>
      <c r="AD82" s="8"/>
      <c r="AE82" s="7">
        <v>0</v>
      </c>
      <c r="AF82" s="8"/>
      <c r="AG82" s="7">
        <v>0</v>
      </c>
      <c r="AH82" s="8"/>
      <c r="AI82" s="7">
        <v>0</v>
      </c>
      <c r="AJ82" s="8"/>
      <c r="AK82" s="7">
        <v>0</v>
      </c>
      <c r="AL82" s="8"/>
      <c r="AM82" s="20">
        <f t="shared" si="3"/>
        <v>0</v>
      </c>
      <c r="AN82" s="21">
        <f t="shared" si="4"/>
        <v>0</v>
      </c>
      <c r="AO82" s="22">
        <f t="shared" si="5"/>
        <v>0</v>
      </c>
    </row>
    <row r="83" spans="3:41">
      <c r="C83" s="94" t="s">
        <v>243</v>
      </c>
      <c r="D83" s="92" t="s">
        <v>376</v>
      </c>
      <c r="E83" s="7">
        <v>39.54</v>
      </c>
      <c r="F83" s="8"/>
      <c r="G83" s="7">
        <v>154.19</v>
      </c>
      <c r="H83" s="8"/>
      <c r="I83" s="7">
        <v>2.95</v>
      </c>
      <c r="J83" s="8"/>
      <c r="K83" s="7">
        <v>19.54</v>
      </c>
      <c r="L83" s="8"/>
      <c r="M83" s="7">
        <v>14.74</v>
      </c>
      <c r="N83" s="8"/>
      <c r="O83" s="7">
        <v>0</v>
      </c>
      <c r="P83" s="8"/>
      <c r="Q83" s="7">
        <v>0</v>
      </c>
      <c r="R83" s="8"/>
      <c r="S83" s="7">
        <v>2.48</v>
      </c>
      <c r="T83" s="8"/>
      <c r="U83" s="7">
        <v>12.27</v>
      </c>
      <c r="V83" s="8"/>
      <c r="W83" s="7">
        <v>0</v>
      </c>
      <c r="X83" s="8"/>
      <c r="Y83" s="7">
        <v>0</v>
      </c>
      <c r="Z83" s="8"/>
      <c r="AA83" s="7">
        <v>0.37</v>
      </c>
      <c r="AB83" s="8"/>
      <c r="AC83" s="7">
        <v>3.93</v>
      </c>
      <c r="AD83" s="8"/>
      <c r="AE83" s="7">
        <v>0</v>
      </c>
      <c r="AF83" s="8"/>
      <c r="AG83" s="7">
        <v>0</v>
      </c>
      <c r="AH83" s="8"/>
      <c r="AI83" s="7">
        <v>1548.8</v>
      </c>
      <c r="AJ83" s="8"/>
      <c r="AK83" s="7">
        <v>0</v>
      </c>
      <c r="AL83" s="8"/>
      <c r="AM83" s="20">
        <f t="shared" si="3"/>
        <v>1798.81</v>
      </c>
      <c r="AN83" s="21">
        <f t="shared" si="4"/>
        <v>0</v>
      </c>
      <c r="AO83" s="22">
        <f t="shared" si="5"/>
        <v>1798.81</v>
      </c>
    </row>
    <row r="84" spans="3:41">
      <c r="C84" s="94" t="s">
        <v>245</v>
      </c>
      <c r="D84" s="92" t="s">
        <v>377</v>
      </c>
      <c r="E84" s="7">
        <v>0</v>
      </c>
      <c r="F84" s="8"/>
      <c r="G84" s="7">
        <v>0</v>
      </c>
      <c r="H84" s="8"/>
      <c r="I84" s="7">
        <v>0</v>
      </c>
      <c r="J84" s="8"/>
      <c r="K84" s="7">
        <v>0</v>
      </c>
      <c r="L84" s="8"/>
      <c r="M84" s="7">
        <v>0</v>
      </c>
      <c r="N84" s="8"/>
      <c r="O84" s="7">
        <v>0</v>
      </c>
      <c r="P84" s="8"/>
      <c r="Q84" s="7">
        <v>0</v>
      </c>
      <c r="R84" s="8"/>
      <c r="S84" s="7">
        <v>0</v>
      </c>
      <c r="T84" s="8"/>
      <c r="U84" s="7">
        <v>0</v>
      </c>
      <c r="V84" s="8"/>
      <c r="W84" s="7">
        <v>0</v>
      </c>
      <c r="X84" s="8"/>
      <c r="Y84" s="7">
        <v>0</v>
      </c>
      <c r="Z84" s="8"/>
      <c r="AA84" s="7">
        <v>0</v>
      </c>
      <c r="AB84" s="8"/>
      <c r="AC84" s="7">
        <v>0</v>
      </c>
      <c r="AD84" s="8"/>
      <c r="AE84" s="7">
        <v>0</v>
      </c>
      <c r="AF84" s="8"/>
      <c r="AG84" s="7">
        <v>0</v>
      </c>
      <c r="AH84" s="8"/>
      <c r="AI84" s="7">
        <v>0</v>
      </c>
      <c r="AJ84" s="8"/>
      <c r="AK84" s="7">
        <v>0</v>
      </c>
      <c r="AL84" s="8"/>
      <c r="AM84" s="20">
        <f t="shared" si="3"/>
        <v>0</v>
      </c>
      <c r="AN84" s="21">
        <f t="shared" si="4"/>
        <v>0</v>
      </c>
      <c r="AO84" s="22">
        <f t="shared" si="5"/>
        <v>0</v>
      </c>
    </row>
    <row r="85" spans="3:41">
      <c r="C85" s="94" t="s">
        <v>247</v>
      </c>
      <c r="D85" s="92" t="s">
        <v>378</v>
      </c>
      <c r="E85" s="7">
        <v>0</v>
      </c>
      <c r="F85" s="8"/>
      <c r="G85" s="7">
        <v>0</v>
      </c>
      <c r="H85" s="8"/>
      <c r="I85" s="7">
        <v>0</v>
      </c>
      <c r="J85" s="8"/>
      <c r="K85" s="7">
        <v>0</v>
      </c>
      <c r="L85" s="8"/>
      <c r="M85" s="7">
        <v>0</v>
      </c>
      <c r="N85" s="8"/>
      <c r="O85" s="7">
        <v>0</v>
      </c>
      <c r="P85" s="8"/>
      <c r="Q85" s="7">
        <v>0</v>
      </c>
      <c r="R85" s="8"/>
      <c r="S85" s="7">
        <v>0</v>
      </c>
      <c r="T85" s="8"/>
      <c r="U85" s="7">
        <v>0</v>
      </c>
      <c r="V85" s="8"/>
      <c r="W85" s="7">
        <v>0</v>
      </c>
      <c r="X85" s="8"/>
      <c r="Y85" s="7">
        <v>0</v>
      </c>
      <c r="Z85" s="8"/>
      <c r="AA85" s="7">
        <v>0</v>
      </c>
      <c r="AB85" s="8"/>
      <c r="AC85" s="7">
        <v>0</v>
      </c>
      <c r="AD85" s="8"/>
      <c r="AE85" s="7">
        <v>0</v>
      </c>
      <c r="AF85" s="8"/>
      <c r="AG85" s="7">
        <v>0</v>
      </c>
      <c r="AH85" s="8"/>
      <c r="AI85" s="7">
        <v>0</v>
      </c>
      <c r="AJ85" s="8"/>
      <c r="AK85" s="7">
        <v>0</v>
      </c>
      <c r="AL85" s="8"/>
      <c r="AM85" s="20">
        <f t="shared" si="3"/>
        <v>0</v>
      </c>
      <c r="AN85" s="21">
        <f t="shared" si="4"/>
        <v>0</v>
      </c>
      <c r="AO85" s="22">
        <f t="shared" si="5"/>
        <v>0</v>
      </c>
    </row>
    <row r="86" spans="3:41">
      <c r="C86" s="94" t="s">
        <v>249</v>
      </c>
      <c r="D86" s="92" t="s">
        <v>379</v>
      </c>
      <c r="E86" s="7">
        <v>0</v>
      </c>
      <c r="F86" s="8"/>
      <c r="G86" s="7">
        <v>0</v>
      </c>
      <c r="H86" s="8"/>
      <c r="I86" s="7">
        <v>0</v>
      </c>
      <c r="J86" s="8"/>
      <c r="K86" s="7">
        <v>0</v>
      </c>
      <c r="L86" s="8"/>
      <c r="M86" s="7">
        <v>0</v>
      </c>
      <c r="N86" s="8"/>
      <c r="O86" s="7">
        <v>0</v>
      </c>
      <c r="P86" s="8"/>
      <c r="Q86" s="7">
        <v>0</v>
      </c>
      <c r="R86" s="8"/>
      <c r="S86" s="7">
        <v>0</v>
      </c>
      <c r="T86" s="8"/>
      <c r="U86" s="7">
        <v>0</v>
      </c>
      <c r="V86" s="8"/>
      <c r="W86" s="7">
        <v>0</v>
      </c>
      <c r="X86" s="8"/>
      <c r="Y86" s="7">
        <v>0</v>
      </c>
      <c r="Z86" s="8"/>
      <c r="AA86" s="7">
        <v>0</v>
      </c>
      <c r="AB86" s="8"/>
      <c r="AC86" s="7">
        <v>0</v>
      </c>
      <c r="AD86" s="8"/>
      <c r="AE86" s="7">
        <v>0</v>
      </c>
      <c r="AF86" s="8"/>
      <c r="AG86" s="7">
        <v>0</v>
      </c>
      <c r="AH86" s="8"/>
      <c r="AI86" s="7">
        <v>0</v>
      </c>
      <c r="AJ86" s="8"/>
      <c r="AK86" s="7">
        <v>0</v>
      </c>
      <c r="AL86" s="8"/>
      <c r="AM86" s="20">
        <f t="shared" si="3"/>
        <v>0</v>
      </c>
      <c r="AN86" s="21">
        <f t="shared" si="4"/>
        <v>0</v>
      </c>
      <c r="AO86" s="22">
        <f t="shared" si="5"/>
        <v>0</v>
      </c>
    </row>
    <row r="87" spans="3:41">
      <c r="C87" s="94" t="s">
        <v>251</v>
      </c>
      <c r="D87" s="92" t="s">
        <v>380</v>
      </c>
      <c r="E87" s="7">
        <v>0</v>
      </c>
      <c r="F87" s="8"/>
      <c r="G87" s="7">
        <v>0</v>
      </c>
      <c r="H87" s="8"/>
      <c r="I87" s="7">
        <v>0</v>
      </c>
      <c r="J87" s="8"/>
      <c r="K87" s="7">
        <v>0</v>
      </c>
      <c r="L87" s="8"/>
      <c r="M87" s="7">
        <v>0</v>
      </c>
      <c r="N87" s="8"/>
      <c r="O87" s="7">
        <v>0</v>
      </c>
      <c r="P87" s="8"/>
      <c r="Q87" s="7">
        <v>0</v>
      </c>
      <c r="R87" s="8"/>
      <c r="S87" s="7">
        <v>0</v>
      </c>
      <c r="T87" s="8"/>
      <c r="U87" s="7">
        <v>0</v>
      </c>
      <c r="V87" s="8"/>
      <c r="W87" s="7">
        <v>0</v>
      </c>
      <c r="X87" s="8"/>
      <c r="Y87" s="7">
        <v>0</v>
      </c>
      <c r="Z87" s="8"/>
      <c r="AA87" s="7">
        <v>0</v>
      </c>
      <c r="AB87" s="8"/>
      <c r="AC87" s="7">
        <v>0</v>
      </c>
      <c r="AD87" s="8"/>
      <c r="AE87" s="7">
        <v>0</v>
      </c>
      <c r="AF87" s="8"/>
      <c r="AG87" s="7">
        <v>0</v>
      </c>
      <c r="AH87" s="8"/>
      <c r="AI87" s="7">
        <v>0</v>
      </c>
      <c r="AJ87" s="8"/>
      <c r="AK87" s="7">
        <v>0</v>
      </c>
      <c r="AL87" s="8"/>
      <c r="AM87" s="20">
        <f t="shared" si="3"/>
        <v>0</v>
      </c>
      <c r="AN87" s="21">
        <f t="shared" si="4"/>
        <v>0</v>
      </c>
      <c r="AO87" s="22">
        <f t="shared" si="5"/>
        <v>0</v>
      </c>
    </row>
    <row r="88" spans="3:41">
      <c r="C88" s="94" t="s">
        <v>253</v>
      </c>
      <c r="D88" s="92" t="s">
        <v>381</v>
      </c>
      <c r="E88" s="7">
        <v>0</v>
      </c>
      <c r="F88" s="8"/>
      <c r="G88" s="7">
        <v>0</v>
      </c>
      <c r="H88" s="8"/>
      <c r="I88" s="7">
        <v>0</v>
      </c>
      <c r="J88" s="8"/>
      <c r="K88" s="7">
        <v>0</v>
      </c>
      <c r="L88" s="8"/>
      <c r="M88" s="7">
        <v>0</v>
      </c>
      <c r="N88" s="8"/>
      <c r="O88" s="7">
        <v>0</v>
      </c>
      <c r="P88" s="8"/>
      <c r="Q88" s="7">
        <v>0</v>
      </c>
      <c r="R88" s="8"/>
      <c r="S88" s="7">
        <v>0</v>
      </c>
      <c r="T88" s="8"/>
      <c r="U88" s="7">
        <v>0</v>
      </c>
      <c r="V88" s="8"/>
      <c r="W88" s="7">
        <v>0</v>
      </c>
      <c r="X88" s="8"/>
      <c r="Y88" s="7">
        <v>0</v>
      </c>
      <c r="Z88" s="8"/>
      <c r="AA88" s="7">
        <v>0</v>
      </c>
      <c r="AB88" s="8"/>
      <c r="AC88" s="7">
        <v>0</v>
      </c>
      <c r="AD88" s="8"/>
      <c r="AE88" s="7">
        <v>0</v>
      </c>
      <c r="AF88" s="8"/>
      <c r="AG88" s="7">
        <v>0</v>
      </c>
      <c r="AH88" s="8"/>
      <c r="AI88" s="7">
        <v>0</v>
      </c>
      <c r="AJ88" s="8"/>
      <c r="AK88" s="7">
        <v>0</v>
      </c>
      <c r="AL88" s="8"/>
      <c r="AM88" s="20">
        <f t="shared" si="3"/>
        <v>0</v>
      </c>
      <c r="AN88" s="21">
        <f t="shared" si="4"/>
        <v>0</v>
      </c>
      <c r="AO88" s="22">
        <f t="shared" si="5"/>
        <v>0</v>
      </c>
    </row>
    <row r="89" spans="3:41">
      <c r="C89" s="94" t="s">
        <v>257</v>
      </c>
      <c r="D89" s="92" t="s">
        <v>383</v>
      </c>
      <c r="E89" s="7">
        <v>0</v>
      </c>
      <c r="F89" s="8"/>
      <c r="G89" s="7">
        <v>0</v>
      </c>
      <c r="H89" s="8"/>
      <c r="I89" s="7">
        <v>0</v>
      </c>
      <c r="J89" s="8"/>
      <c r="K89" s="7">
        <v>0</v>
      </c>
      <c r="L89" s="8"/>
      <c r="M89" s="7">
        <v>0</v>
      </c>
      <c r="N89" s="8"/>
      <c r="O89" s="7">
        <v>0</v>
      </c>
      <c r="P89" s="8"/>
      <c r="Q89" s="7">
        <v>0</v>
      </c>
      <c r="R89" s="8"/>
      <c r="S89" s="7">
        <v>0</v>
      </c>
      <c r="T89" s="8"/>
      <c r="U89" s="7">
        <v>0</v>
      </c>
      <c r="V89" s="8"/>
      <c r="W89" s="7">
        <v>0</v>
      </c>
      <c r="X89" s="8"/>
      <c r="Y89" s="7">
        <v>0</v>
      </c>
      <c r="Z89" s="8"/>
      <c r="AA89" s="7">
        <v>0</v>
      </c>
      <c r="AB89" s="8"/>
      <c r="AC89" s="7">
        <v>0</v>
      </c>
      <c r="AD89" s="8"/>
      <c r="AE89" s="7">
        <v>0</v>
      </c>
      <c r="AF89" s="8"/>
      <c r="AG89" s="7">
        <v>0</v>
      </c>
      <c r="AH89" s="8"/>
      <c r="AI89" s="7">
        <v>0</v>
      </c>
      <c r="AJ89" s="8"/>
      <c r="AK89" s="7">
        <v>0</v>
      </c>
      <c r="AL89" s="8"/>
      <c r="AM89" s="20">
        <f t="shared" si="3"/>
        <v>0</v>
      </c>
      <c r="AN89" s="21">
        <f t="shared" si="4"/>
        <v>0</v>
      </c>
      <c r="AO89" s="22">
        <f t="shared" si="5"/>
        <v>0</v>
      </c>
    </row>
    <row r="90" spans="3:41">
      <c r="C90" s="94" t="s">
        <v>260</v>
      </c>
      <c r="D90" s="92" t="s">
        <v>384</v>
      </c>
      <c r="E90" s="7">
        <v>0</v>
      </c>
      <c r="F90" s="8"/>
      <c r="G90" s="7">
        <v>0</v>
      </c>
      <c r="H90" s="8"/>
      <c r="I90" s="7">
        <v>0</v>
      </c>
      <c r="J90" s="8"/>
      <c r="K90" s="7">
        <v>0</v>
      </c>
      <c r="L90" s="8"/>
      <c r="M90" s="7">
        <v>0</v>
      </c>
      <c r="N90" s="8"/>
      <c r="O90" s="7">
        <v>0</v>
      </c>
      <c r="P90" s="8"/>
      <c r="Q90" s="7">
        <v>0</v>
      </c>
      <c r="R90" s="8"/>
      <c r="S90" s="7">
        <v>0</v>
      </c>
      <c r="T90" s="8"/>
      <c r="U90" s="7">
        <v>0</v>
      </c>
      <c r="V90" s="8"/>
      <c r="W90" s="7">
        <v>0</v>
      </c>
      <c r="X90" s="8"/>
      <c r="Y90" s="7">
        <v>0</v>
      </c>
      <c r="Z90" s="8"/>
      <c r="AA90" s="7">
        <v>0</v>
      </c>
      <c r="AB90" s="8"/>
      <c r="AC90" s="7">
        <v>0</v>
      </c>
      <c r="AD90" s="8"/>
      <c r="AE90" s="7">
        <v>0</v>
      </c>
      <c r="AF90" s="8"/>
      <c r="AG90" s="7">
        <v>0</v>
      </c>
      <c r="AH90" s="8"/>
      <c r="AI90" s="7">
        <v>0</v>
      </c>
      <c r="AJ90" s="8"/>
      <c r="AK90" s="7">
        <v>0</v>
      </c>
      <c r="AL90" s="8"/>
      <c r="AM90" s="20">
        <f t="shared" ref="AM90:AM106" si="6">SUM(E90+G90+I90+K90+M90+O90+Q90+S90+U90+W90+Y90+AA90+AC90+AE90+AG90+AI90+AK90)</f>
        <v>0</v>
      </c>
      <c r="AN90" s="21">
        <f t="shared" ref="AN90:AN106" si="7">SUM(F90+H90+J90+L90+N90+P90+R90+T90+V90+X90+Z90+AB90+AD90+AF90+AH90+AJ90+AL90)</f>
        <v>0</v>
      </c>
      <c r="AO90" s="22">
        <f t="shared" ref="AO90:AO106" si="8">AM90-AN90</f>
        <v>0</v>
      </c>
    </row>
    <row r="91" spans="3:41">
      <c r="C91" s="94" t="s">
        <v>262</v>
      </c>
      <c r="D91" s="92" t="s">
        <v>385</v>
      </c>
      <c r="E91" s="7">
        <v>0</v>
      </c>
      <c r="F91" s="8"/>
      <c r="G91" s="7">
        <v>0</v>
      </c>
      <c r="H91" s="8"/>
      <c r="I91" s="7">
        <v>0</v>
      </c>
      <c r="J91" s="8"/>
      <c r="K91" s="7">
        <v>0</v>
      </c>
      <c r="L91" s="8"/>
      <c r="M91" s="7">
        <v>0</v>
      </c>
      <c r="N91" s="8"/>
      <c r="O91" s="7">
        <v>0</v>
      </c>
      <c r="P91" s="8"/>
      <c r="Q91" s="7">
        <v>0</v>
      </c>
      <c r="R91" s="8"/>
      <c r="S91" s="7">
        <v>0</v>
      </c>
      <c r="T91" s="8"/>
      <c r="U91" s="7">
        <v>0</v>
      </c>
      <c r="V91" s="8"/>
      <c r="W91" s="7">
        <v>0</v>
      </c>
      <c r="X91" s="8"/>
      <c r="Y91" s="7">
        <v>0</v>
      </c>
      <c r="Z91" s="8"/>
      <c r="AA91" s="7">
        <v>0</v>
      </c>
      <c r="AB91" s="8"/>
      <c r="AC91" s="7">
        <v>0</v>
      </c>
      <c r="AD91" s="8"/>
      <c r="AE91" s="7">
        <v>0</v>
      </c>
      <c r="AF91" s="8"/>
      <c r="AG91" s="7">
        <v>0</v>
      </c>
      <c r="AH91" s="8"/>
      <c r="AI91" s="7">
        <v>0</v>
      </c>
      <c r="AJ91" s="8"/>
      <c r="AK91" s="7">
        <v>0</v>
      </c>
      <c r="AL91" s="8"/>
      <c r="AM91" s="20">
        <f t="shared" si="6"/>
        <v>0</v>
      </c>
      <c r="AN91" s="21">
        <f t="shared" si="7"/>
        <v>0</v>
      </c>
      <c r="AO91" s="22">
        <f t="shared" si="8"/>
        <v>0</v>
      </c>
    </row>
    <row r="92" spans="3:41">
      <c r="C92" s="94" t="s">
        <v>264</v>
      </c>
      <c r="D92" s="92" t="s">
        <v>386</v>
      </c>
      <c r="E92" s="7">
        <v>0</v>
      </c>
      <c r="F92" s="8"/>
      <c r="G92" s="7">
        <v>0</v>
      </c>
      <c r="H92" s="8"/>
      <c r="I92" s="7">
        <v>0</v>
      </c>
      <c r="J92" s="8"/>
      <c r="K92" s="7">
        <v>0</v>
      </c>
      <c r="L92" s="8"/>
      <c r="M92" s="7">
        <v>0</v>
      </c>
      <c r="N92" s="8"/>
      <c r="O92" s="7">
        <v>0</v>
      </c>
      <c r="P92" s="8"/>
      <c r="Q92" s="7">
        <v>0</v>
      </c>
      <c r="R92" s="8"/>
      <c r="S92" s="7">
        <v>0</v>
      </c>
      <c r="T92" s="8"/>
      <c r="U92" s="7">
        <v>0</v>
      </c>
      <c r="V92" s="8"/>
      <c r="W92" s="7">
        <v>0</v>
      </c>
      <c r="X92" s="8"/>
      <c r="Y92" s="7">
        <v>0</v>
      </c>
      <c r="Z92" s="8"/>
      <c r="AA92" s="7">
        <v>0</v>
      </c>
      <c r="AB92" s="8"/>
      <c r="AC92" s="7">
        <v>0</v>
      </c>
      <c r="AD92" s="8"/>
      <c r="AE92" s="7">
        <v>0</v>
      </c>
      <c r="AF92" s="8"/>
      <c r="AG92" s="7">
        <v>0</v>
      </c>
      <c r="AH92" s="8"/>
      <c r="AI92" s="7">
        <v>85.76</v>
      </c>
      <c r="AJ92" s="8"/>
      <c r="AK92" s="7">
        <v>0</v>
      </c>
      <c r="AL92" s="8"/>
      <c r="AM92" s="20">
        <f t="shared" si="6"/>
        <v>85.76</v>
      </c>
      <c r="AN92" s="21">
        <f t="shared" si="7"/>
        <v>0</v>
      </c>
      <c r="AO92" s="22">
        <f t="shared" si="8"/>
        <v>85.76</v>
      </c>
    </row>
    <row r="93" spans="3:41">
      <c r="C93" s="94" t="s">
        <v>268</v>
      </c>
      <c r="D93" s="92" t="s">
        <v>387</v>
      </c>
      <c r="E93" s="7">
        <v>0</v>
      </c>
      <c r="F93" s="8"/>
      <c r="G93" s="7">
        <v>0</v>
      </c>
      <c r="H93" s="8"/>
      <c r="I93" s="7">
        <v>0</v>
      </c>
      <c r="J93" s="8"/>
      <c r="K93" s="7">
        <v>0</v>
      </c>
      <c r="L93" s="8"/>
      <c r="M93" s="7">
        <v>0</v>
      </c>
      <c r="N93" s="8"/>
      <c r="O93" s="7">
        <v>0</v>
      </c>
      <c r="P93" s="8"/>
      <c r="Q93" s="7">
        <v>0</v>
      </c>
      <c r="R93" s="8"/>
      <c r="S93" s="7">
        <v>0</v>
      </c>
      <c r="T93" s="8"/>
      <c r="U93" s="7">
        <v>0</v>
      </c>
      <c r="V93" s="8"/>
      <c r="W93" s="7">
        <v>0</v>
      </c>
      <c r="X93" s="8"/>
      <c r="Y93" s="7">
        <v>0</v>
      </c>
      <c r="Z93" s="8"/>
      <c r="AA93" s="7">
        <v>0</v>
      </c>
      <c r="AB93" s="8"/>
      <c r="AC93" s="7">
        <v>0</v>
      </c>
      <c r="AD93" s="8"/>
      <c r="AE93" s="7">
        <v>0</v>
      </c>
      <c r="AF93" s="8"/>
      <c r="AG93" s="7">
        <v>0</v>
      </c>
      <c r="AH93" s="8"/>
      <c r="AI93" s="7">
        <v>0</v>
      </c>
      <c r="AJ93" s="8"/>
      <c r="AK93" s="7">
        <v>0</v>
      </c>
      <c r="AL93" s="8"/>
      <c r="AM93" s="20">
        <f t="shared" si="6"/>
        <v>0</v>
      </c>
      <c r="AN93" s="21">
        <f t="shared" si="7"/>
        <v>0</v>
      </c>
      <c r="AO93" s="22">
        <f t="shared" si="8"/>
        <v>0</v>
      </c>
    </row>
    <row r="94" spans="3:41">
      <c r="C94" s="94" t="s">
        <v>266</v>
      </c>
      <c r="D94" s="92" t="s">
        <v>388</v>
      </c>
      <c r="E94" s="7">
        <v>0</v>
      </c>
      <c r="F94" s="8"/>
      <c r="G94" s="7">
        <v>0</v>
      </c>
      <c r="H94" s="8"/>
      <c r="I94" s="7">
        <v>0</v>
      </c>
      <c r="J94" s="8"/>
      <c r="K94" s="7">
        <v>0</v>
      </c>
      <c r="L94" s="8"/>
      <c r="M94" s="7">
        <v>0</v>
      </c>
      <c r="N94" s="8"/>
      <c r="O94" s="7">
        <v>0</v>
      </c>
      <c r="P94" s="8"/>
      <c r="Q94" s="7">
        <v>0</v>
      </c>
      <c r="R94" s="8"/>
      <c r="S94" s="7">
        <v>0</v>
      </c>
      <c r="T94" s="8"/>
      <c r="U94" s="7">
        <v>0</v>
      </c>
      <c r="V94" s="8"/>
      <c r="W94" s="7">
        <v>0</v>
      </c>
      <c r="X94" s="8"/>
      <c r="Y94" s="7">
        <v>0</v>
      </c>
      <c r="Z94" s="8"/>
      <c r="AA94" s="7">
        <v>0</v>
      </c>
      <c r="AB94" s="8"/>
      <c r="AC94" s="7">
        <v>0</v>
      </c>
      <c r="AD94" s="8"/>
      <c r="AE94" s="7">
        <v>0</v>
      </c>
      <c r="AF94" s="8"/>
      <c r="AG94" s="7">
        <v>0</v>
      </c>
      <c r="AH94" s="8"/>
      <c r="AI94" s="7">
        <v>0</v>
      </c>
      <c r="AJ94" s="8"/>
      <c r="AK94" s="7">
        <v>0</v>
      </c>
      <c r="AL94" s="8"/>
      <c r="AM94" s="20">
        <f t="shared" si="6"/>
        <v>0</v>
      </c>
      <c r="AN94" s="21">
        <f t="shared" si="7"/>
        <v>0</v>
      </c>
      <c r="AO94" s="22">
        <f t="shared" si="8"/>
        <v>0</v>
      </c>
    </row>
    <row r="95" spans="3:41">
      <c r="C95" s="94" t="s">
        <v>272</v>
      </c>
      <c r="D95" s="92" t="s">
        <v>389</v>
      </c>
      <c r="E95" s="7">
        <v>0</v>
      </c>
      <c r="F95" s="8"/>
      <c r="G95" s="7">
        <v>0</v>
      </c>
      <c r="H95" s="8"/>
      <c r="I95" s="7">
        <v>0</v>
      </c>
      <c r="J95" s="8"/>
      <c r="K95" s="7">
        <v>0</v>
      </c>
      <c r="L95" s="8"/>
      <c r="M95" s="7">
        <v>0</v>
      </c>
      <c r="N95" s="8"/>
      <c r="O95" s="7">
        <v>0</v>
      </c>
      <c r="P95" s="8"/>
      <c r="Q95" s="7">
        <v>0</v>
      </c>
      <c r="R95" s="8"/>
      <c r="S95" s="7">
        <v>0</v>
      </c>
      <c r="T95" s="8"/>
      <c r="U95" s="7">
        <v>0</v>
      </c>
      <c r="V95" s="8"/>
      <c r="W95" s="7">
        <v>0</v>
      </c>
      <c r="X95" s="8"/>
      <c r="Y95" s="7">
        <v>3777</v>
      </c>
      <c r="Z95" s="8"/>
      <c r="AA95" s="7">
        <v>0</v>
      </c>
      <c r="AB95" s="8"/>
      <c r="AC95" s="7">
        <v>0</v>
      </c>
      <c r="AD95" s="8"/>
      <c r="AE95" s="7">
        <v>0</v>
      </c>
      <c r="AF95" s="8"/>
      <c r="AG95" s="7">
        <v>0</v>
      </c>
      <c r="AH95" s="8"/>
      <c r="AI95" s="7">
        <v>0</v>
      </c>
      <c r="AJ95" s="8"/>
      <c r="AK95" s="7">
        <v>0</v>
      </c>
      <c r="AL95" s="8"/>
      <c r="AM95" s="20">
        <f t="shared" si="6"/>
        <v>3777</v>
      </c>
      <c r="AN95" s="21">
        <f t="shared" si="7"/>
        <v>0</v>
      </c>
      <c r="AO95" s="22">
        <f t="shared" si="8"/>
        <v>3777</v>
      </c>
    </row>
    <row r="96" spans="3:41">
      <c r="C96" s="94" t="s">
        <v>274</v>
      </c>
      <c r="D96" s="92" t="s">
        <v>390</v>
      </c>
      <c r="E96" s="7">
        <v>0</v>
      </c>
      <c r="F96" s="8"/>
      <c r="G96" s="7">
        <v>0</v>
      </c>
      <c r="H96" s="8"/>
      <c r="I96" s="7">
        <v>0</v>
      </c>
      <c r="J96" s="8"/>
      <c r="K96" s="7">
        <v>0</v>
      </c>
      <c r="L96" s="8"/>
      <c r="M96" s="7">
        <v>0</v>
      </c>
      <c r="N96" s="8"/>
      <c r="O96" s="7">
        <v>0</v>
      </c>
      <c r="P96" s="8"/>
      <c r="Q96" s="7">
        <v>0</v>
      </c>
      <c r="R96" s="8"/>
      <c r="S96" s="7">
        <v>0</v>
      </c>
      <c r="T96" s="8"/>
      <c r="U96" s="7">
        <v>0</v>
      </c>
      <c r="V96" s="8"/>
      <c r="W96" s="7">
        <v>17310</v>
      </c>
      <c r="X96" s="8"/>
      <c r="Y96" s="7">
        <v>0</v>
      </c>
      <c r="Z96" s="8"/>
      <c r="AA96" s="7">
        <v>0</v>
      </c>
      <c r="AB96" s="8"/>
      <c r="AC96" s="7">
        <v>0</v>
      </c>
      <c r="AD96" s="8"/>
      <c r="AE96" s="7">
        <v>0</v>
      </c>
      <c r="AF96" s="8"/>
      <c r="AG96" s="7">
        <v>0</v>
      </c>
      <c r="AH96" s="8"/>
      <c r="AI96" s="7">
        <v>0</v>
      </c>
      <c r="AJ96" s="8"/>
      <c r="AK96" s="7">
        <v>0</v>
      </c>
      <c r="AL96" s="8"/>
      <c r="AM96" s="20">
        <f t="shared" si="6"/>
        <v>17310</v>
      </c>
      <c r="AN96" s="21">
        <f t="shared" si="7"/>
        <v>0</v>
      </c>
      <c r="AO96" s="22">
        <f t="shared" si="8"/>
        <v>17310</v>
      </c>
    </row>
    <row r="97" spans="3:41">
      <c r="C97" s="94" t="s">
        <v>276</v>
      </c>
      <c r="D97" s="92" t="s">
        <v>391</v>
      </c>
      <c r="E97" s="7">
        <v>0</v>
      </c>
      <c r="F97" s="8"/>
      <c r="G97" s="7">
        <v>0</v>
      </c>
      <c r="H97" s="8"/>
      <c r="I97" s="7">
        <v>0</v>
      </c>
      <c r="J97" s="8"/>
      <c r="K97" s="7">
        <v>0</v>
      </c>
      <c r="L97" s="8"/>
      <c r="M97" s="7">
        <v>0</v>
      </c>
      <c r="N97" s="8"/>
      <c r="O97" s="7">
        <v>0</v>
      </c>
      <c r="P97" s="8"/>
      <c r="Q97" s="7">
        <v>0</v>
      </c>
      <c r="R97" s="8"/>
      <c r="S97" s="7">
        <v>0</v>
      </c>
      <c r="T97" s="8"/>
      <c r="U97" s="7">
        <v>0</v>
      </c>
      <c r="V97" s="8"/>
      <c r="W97" s="7">
        <v>0</v>
      </c>
      <c r="X97" s="8"/>
      <c r="Y97" s="7">
        <v>0</v>
      </c>
      <c r="Z97" s="8"/>
      <c r="AA97" s="7">
        <v>0</v>
      </c>
      <c r="AB97" s="8"/>
      <c r="AC97" s="7">
        <v>0</v>
      </c>
      <c r="AD97" s="8"/>
      <c r="AE97" s="7">
        <v>0</v>
      </c>
      <c r="AF97" s="8"/>
      <c r="AG97" s="7">
        <v>0</v>
      </c>
      <c r="AH97" s="8"/>
      <c r="AI97" s="7">
        <v>0</v>
      </c>
      <c r="AJ97" s="8"/>
      <c r="AK97" s="7">
        <v>0</v>
      </c>
      <c r="AL97" s="8"/>
      <c r="AM97" s="20">
        <f t="shared" si="6"/>
        <v>0</v>
      </c>
      <c r="AN97" s="21">
        <f t="shared" si="7"/>
        <v>0</v>
      </c>
      <c r="AO97" s="22">
        <f t="shared" si="8"/>
        <v>0</v>
      </c>
    </row>
    <row r="98" spans="3:41">
      <c r="C98" s="94" t="s">
        <v>278</v>
      </c>
      <c r="D98" s="92" t="s">
        <v>392</v>
      </c>
      <c r="E98" s="7">
        <v>0</v>
      </c>
      <c r="F98" s="8"/>
      <c r="G98" s="7">
        <v>0</v>
      </c>
      <c r="H98" s="8"/>
      <c r="I98" s="7">
        <v>0</v>
      </c>
      <c r="J98" s="8"/>
      <c r="K98" s="7">
        <v>0</v>
      </c>
      <c r="L98" s="8"/>
      <c r="M98" s="7">
        <v>0</v>
      </c>
      <c r="N98" s="8"/>
      <c r="O98" s="7">
        <v>0</v>
      </c>
      <c r="P98" s="8"/>
      <c r="Q98" s="7">
        <v>0</v>
      </c>
      <c r="R98" s="8"/>
      <c r="S98" s="7">
        <v>0</v>
      </c>
      <c r="T98" s="8"/>
      <c r="U98" s="7">
        <v>0</v>
      </c>
      <c r="V98" s="8"/>
      <c r="W98" s="7">
        <v>0</v>
      </c>
      <c r="X98" s="8"/>
      <c r="Y98" s="7">
        <v>0</v>
      </c>
      <c r="Z98" s="8"/>
      <c r="AA98" s="7">
        <v>0</v>
      </c>
      <c r="AB98" s="8"/>
      <c r="AC98" s="7">
        <v>0</v>
      </c>
      <c r="AD98" s="8"/>
      <c r="AE98" s="7">
        <v>0</v>
      </c>
      <c r="AF98" s="8"/>
      <c r="AG98" s="7">
        <v>0</v>
      </c>
      <c r="AH98" s="8"/>
      <c r="AI98" s="7">
        <v>0</v>
      </c>
      <c r="AJ98" s="8"/>
      <c r="AK98" s="7">
        <v>0</v>
      </c>
      <c r="AL98" s="8"/>
      <c r="AM98" s="20">
        <f t="shared" si="6"/>
        <v>0</v>
      </c>
      <c r="AN98" s="21">
        <f t="shared" si="7"/>
        <v>0</v>
      </c>
      <c r="AO98" s="22">
        <f t="shared" si="8"/>
        <v>0</v>
      </c>
    </row>
    <row r="99" spans="3:41">
      <c r="C99" s="94" t="s">
        <v>280</v>
      </c>
      <c r="D99" s="92" t="s">
        <v>393</v>
      </c>
      <c r="E99" s="7">
        <v>0</v>
      </c>
      <c r="F99" s="8"/>
      <c r="G99" s="7">
        <v>0</v>
      </c>
      <c r="H99" s="8"/>
      <c r="I99" s="7">
        <v>0</v>
      </c>
      <c r="J99" s="8"/>
      <c r="K99" s="7">
        <v>0</v>
      </c>
      <c r="L99" s="8"/>
      <c r="M99" s="7">
        <v>0</v>
      </c>
      <c r="N99" s="8"/>
      <c r="O99" s="7">
        <v>0</v>
      </c>
      <c r="P99" s="8"/>
      <c r="Q99" s="7">
        <v>0</v>
      </c>
      <c r="R99" s="8"/>
      <c r="S99" s="7">
        <v>0</v>
      </c>
      <c r="T99" s="8"/>
      <c r="U99" s="7">
        <v>0</v>
      </c>
      <c r="V99" s="8"/>
      <c r="W99" s="7">
        <v>0</v>
      </c>
      <c r="X99" s="8"/>
      <c r="Y99" s="7">
        <v>0</v>
      </c>
      <c r="Z99" s="8"/>
      <c r="AA99" s="7">
        <v>0</v>
      </c>
      <c r="AB99" s="8"/>
      <c r="AC99" s="7">
        <v>0</v>
      </c>
      <c r="AD99" s="8"/>
      <c r="AE99" s="7">
        <v>0</v>
      </c>
      <c r="AF99" s="8"/>
      <c r="AG99" s="7">
        <v>0</v>
      </c>
      <c r="AH99" s="8"/>
      <c r="AI99" s="7">
        <v>0</v>
      </c>
      <c r="AJ99" s="8"/>
      <c r="AK99" s="7">
        <v>0</v>
      </c>
      <c r="AL99" s="8"/>
      <c r="AM99" s="20">
        <f t="shared" si="6"/>
        <v>0</v>
      </c>
      <c r="AN99" s="21">
        <f t="shared" si="7"/>
        <v>0</v>
      </c>
      <c r="AO99" s="22">
        <f t="shared" si="8"/>
        <v>0</v>
      </c>
    </row>
    <row r="100" spans="3:41">
      <c r="C100" s="94" t="s">
        <v>282</v>
      </c>
      <c r="D100" s="92" t="s">
        <v>394</v>
      </c>
      <c r="E100" s="7">
        <v>0</v>
      </c>
      <c r="F100" s="8"/>
      <c r="G100" s="7">
        <v>0</v>
      </c>
      <c r="H100" s="8"/>
      <c r="I100" s="7">
        <v>0</v>
      </c>
      <c r="J100" s="8"/>
      <c r="K100" s="7">
        <v>0</v>
      </c>
      <c r="L100" s="8"/>
      <c r="M100" s="7">
        <v>0</v>
      </c>
      <c r="N100" s="8"/>
      <c r="O100" s="7">
        <v>0</v>
      </c>
      <c r="P100" s="8"/>
      <c r="Q100" s="7">
        <v>0</v>
      </c>
      <c r="R100" s="8"/>
      <c r="S100" s="7">
        <v>0</v>
      </c>
      <c r="T100" s="8"/>
      <c r="U100" s="7">
        <v>0</v>
      </c>
      <c r="V100" s="8"/>
      <c r="W100" s="7">
        <v>0</v>
      </c>
      <c r="X100" s="8"/>
      <c r="Y100" s="7">
        <v>0</v>
      </c>
      <c r="Z100" s="8"/>
      <c r="AA100" s="7">
        <v>0</v>
      </c>
      <c r="AB100" s="8"/>
      <c r="AC100" s="7">
        <v>0</v>
      </c>
      <c r="AD100" s="8"/>
      <c r="AE100" s="7">
        <v>0</v>
      </c>
      <c r="AF100" s="8"/>
      <c r="AG100" s="7">
        <v>0</v>
      </c>
      <c r="AH100" s="8"/>
      <c r="AI100" s="7">
        <v>0</v>
      </c>
      <c r="AJ100" s="8"/>
      <c r="AK100" s="7">
        <v>0</v>
      </c>
      <c r="AL100" s="8"/>
      <c r="AM100" s="20">
        <f t="shared" si="6"/>
        <v>0</v>
      </c>
      <c r="AN100" s="21">
        <f t="shared" si="7"/>
        <v>0</v>
      </c>
      <c r="AO100" s="22">
        <f t="shared" si="8"/>
        <v>0</v>
      </c>
    </row>
    <row r="101" spans="3:41">
      <c r="C101" s="94" t="s">
        <v>284</v>
      </c>
      <c r="D101" s="92" t="s">
        <v>395</v>
      </c>
      <c r="E101" s="7">
        <v>0</v>
      </c>
      <c r="F101" s="8"/>
      <c r="G101" s="7">
        <v>0</v>
      </c>
      <c r="H101" s="8"/>
      <c r="I101" s="7">
        <v>0</v>
      </c>
      <c r="J101" s="8"/>
      <c r="K101" s="7">
        <v>0</v>
      </c>
      <c r="L101" s="8"/>
      <c r="M101" s="7">
        <v>0</v>
      </c>
      <c r="N101" s="8"/>
      <c r="O101" s="7">
        <v>0</v>
      </c>
      <c r="P101" s="8"/>
      <c r="Q101" s="7">
        <v>0</v>
      </c>
      <c r="R101" s="8"/>
      <c r="S101" s="7">
        <v>0</v>
      </c>
      <c r="T101" s="8"/>
      <c r="U101" s="7">
        <v>0</v>
      </c>
      <c r="V101" s="8"/>
      <c r="W101" s="7">
        <v>0</v>
      </c>
      <c r="X101" s="8"/>
      <c r="Y101" s="7">
        <v>0</v>
      </c>
      <c r="Z101" s="8"/>
      <c r="AA101" s="7">
        <v>0</v>
      </c>
      <c r="AB101" s="8"/>
      <c r="AC101" s="7">
        <v>0</v>
      </c>
      <c r="AD101" s="8"/>
      <c r="AE101" s="7">
        <v>0</v>
      </c>
      <c r="AF101" s="8"/>
      <c r="AG101" s="7">
        <v>0</v>
      </c>
      <c r="AH101" s="8"/>
      <c r="AI101" s="7">
        <v>0</v>
      </c>
      <c r="AJ101" s="8"/>
      <c r="AK101" s="7">
        <v>0</v>
      </c>
      <c r="AL101" s="8"/>
      <c r="AM101" s="20">
        <f t="shared" si="6"/>
        <v>0</v>
      </c>
      <c r="AN101" s="21">
        <f t="shared" si="7"/>
        <v>0</v>
      </c>
      <c r="AO101" s="22">
        <f t="shared" si="8"/>
        <v>0</v>
      </c>
    </row>
    <row r="102" spans="3:41">
      <c r="C102" s="94" t="s">
        <v>286</v>
      </c>
      <c r="D102" s="92" t="s">
        <v>396</v>
      </c>
      <c r="E102" s="7">
        <v>0</v>
      </c>
      <c r="F102" s="8"/>
      <c r="G102" s="7">
        <v>0</v>
      </c>
      <c r="H102" s="8"/>
      <c r="I102" s="7">
        <v>0</v>
      </c>
      <c r="J102" s="8"/>
      <c r="K102" s="7">
        <v>0</v>
      </c>
      <c r="L102" s="8"/>
      <c r="M102" s="7">
        <v>0</v>
      </c>
      <c r="N102" s="8"/>
      <c r="O102" s="7">
        <v>0</v>
      </c>
      <c r="P102" s="8"/>
      <c r="Q102" s="7">
        <v>0</v>
      </c>
      <c r="R102" s="8"/>
      <c r="S102" s="7">
        <v>0</v>
      </c>
      <c r="T102" s="8"/>
      <c r="U102" s="7">
        <v>0</v>
      </c>
      <c r="V102" s="8"/>
      <c r="W102" s="7">
        <v>0</v>
      </c>
      <c r="X102" s="8"/>
      <c r="Y102" s="7">
        <v>0</v>
      </c>
      <c r="Z102" s="8"/>
      <c r="AA102" s="7">
        <v>0</v>
      </c>
      <c r="AB102" s="8"/>
      <c r="AC102" s="7">
        <v>0</v>
      </c>
      <c r="AD102" s="8"/>
      <c r="AE102" s="7">
        <v>0</v>
      </c>
      <c r="AF102" s="8"/>
      <c r="AG102" s="7">
        <v>0</v>
      </c>
      <c r="AH102" s="8"/>
      <c r="AI102" s="7">
        <v>0</v>
      </c>
      <c r="AJ102" s="8"/>
      <c r="AK102" s="7">
        <v>0</v>
      </c>
      <c r="AL102" s="8"/>
      <c r="AM102" s="20">
        <f t="shared" si="6"/>
        <v>0</v>
      </c>
      <c r="AN102" s="21">
        <f t="shared" si="7"/>
        <v>0</v>
      </c>
      <c r="AO102" s="22">
        <f t="shared" si="8"/>
        <v>0</v>
      </c>
    </row>
    <row r="103" spans="3:41">
      <c r="C103" s="94" t="s">
        <v>288</v>
      </c>
      <c r="D103" s="92" t="s">
        <v>397</v>
      </c>
      <c r="E103" s="7">
        <v>0</v>
      </c>
      <c r="F103" s="8"/>
      <c r="G103" s="7">
        <v>0</v>
      </c>
      <c r="H103" s="8"/>
      <c r="I103" s="7">
        <v>0</v>
      </c>
      <c r="J103" s="8"/>
      <c r="K103" s="7">
        <v>0</v>
      </c>
      <c r="L103" s="8"/>
      <c r="M103" s="7">
        <v>0</v>
      </c>
      <c r="N103" s="8"/>
      <c r="O103" s="7">
        <v>0</v>
      </c>
      <c r="P103" s="8"/>
      <c r="Q103" s="7">
        <v>0</v>
      </c>
      <c r="R103" s="8"/>
      <c r="S103" s="7">
        <v>0</v>
      </c>
      <c r="T103" s="8"/>
      <c r="U103" s="7">
        <v>0</v>
      </c>
      <c r="V103" s="8"/>
      <c r="W103" s="7">
        <v>0</v>
      </c>
      <c r="X103" s="8"/>
      <c r="Y103" s="7">
        <v>0</v>
      </c>
      <c r="Z103" s="8"/>
      <c r="AA103" s="7">
        <v>0</v>
      </c>
      <c r="AB103" s="8"/>
      <c r="AC103" s="7">
        <v>0</v>
      </c>
      <c r="AD103" s="8"/>
      <c r="AE103" s="7">
        <v>0</v>
      </c>
      <c r="AF103" s="8"/>
      <c r="AG103" s="7">
        <v>0</v>
      </c>
      <c r="AH103" s="8"/>
      <c r="AI103" s="7">
        <v>0</v>
      </c>
      <c r="AJ103" s="8"/>
      <c r="AK103" s="7">
        <v>0</v>
      </c>
      <c r="AL103" s="8"/>
      <c r="AM103" s="20">
        <f t="shared" si="6"/>
        <v>0</v>
      </c>
      <c r="AN103" s="21">
        <f t="shared" si="7"/>
        <v>0</v>
      </c>
      <c r="AO103" s="22">
        <f t="shared" si="8"/>
        <v>0</v>
      </c>
    </row>
    <row r="104" spans="3:41">
      <c r="C104" s="94" t="s">
        <v>290</v>
      </c>
      <c r="D104" s="92" t="s">
        <v>398</v>
      </c>
      <c r="E104" s="7">
        <v>0</v>
      </c>
      <c r="F104" s="8"/>
      <c r="G104" s="7">
        <v>0</v>
      </c>
      <c r="H104" s="8"/>
      <c r="I104" s="7">
        <v>0</v>
      </c>
      <c r="J104" s="8"/>
      <c r="K104" s="7">
        <v>0</v>
      </c>
      <c r="L104" s="8"/>
      <c r="M104" s="7">
        <v>0</v>
      </c>
      <c r="N104" s="8"/>
      <c r="O104" s="7">
        <v>0</v>
      </c>
      <c r="P104" s="8"/>
      <c r="Q104" s="7">
        <v>0</v>
      </c>
      <c r="R104" s="8"/>
      <c r="S104" s="7">
        <v>0</v>
      </c>
      <c r="T104" s="8"/>
      <c r="U104" s="7">
        <v>0</v>
      </c>
      <c r="V104" s="8"/>
      <c r="W104" s="7">
        <v>0</v>
      </c>
      <c r="X104" s="8"/>
      <c r="Y104" s="7">
        <v>0</v>
      </c>
      <c r="Z104" s="8"/>
      <c r="AA104" s="7">
        <v>0</v>
      </c>
      <c r="AB104" s="8"/>
      <c r="AC104" s="7">
        <v>0</v>
      </c>
      <c r="AD104" s="8"/>
      <c r="AE104" s="7">
        <v>0</v>
      </c>
      <c r="AF104" s="8"/>
      <c r="AG104" s="7">
        <v>0</v>
      </c>
      <c r="AH104" s="8"/>
      <c r="AI104" s="7">
        <v>0</v>
      </c>
      <c r="AJ104" s="8"/>
      <c r="AK104" s="7">
        <v>0</v>
      </c>
      <c r="AL104" s="8"/>
      <c r="AM104" s="20">
        <f t="shared" si="6"/>
        <v>0</v>
      </c>
      <c r="AN104" s="21">
        <f t="shared" si="7"/>
        <v>0</v>
      </c>
      <c r="AO104" s="22">
        <f t="shared" si="8"/>
        <v>0</v>
      </c>
    </row>
    <row r="105" spans="3:41">
      <c r="C105" s="94" t="s">
        <v>292</v>
      </c>
      <c r="D105" s="92" t="s">
        <v>399</v>
      </c>
      <c r="E105" s="7">
        <v>0</v>
      </c>
      <c r="F105" s="8"/>
      <c r="G105" s="7">
        <v>0</v>
      </c>
      <c r="H105" s="8"/>
      <c r="I105" s="7">
        <v>0</v>
      </c>
      <c r="J105" s="8"/>
      <c r="K105" s="7">
        <v>0</v>
      </c>
      <c r="L105" s="8"/>
      <c r="M105" s="7">
        <v>0</v>
      </c>
      <c r="N105" s="8"/>
      <c r="O105" s="7">
        <v>0</v>
      </c>
      <c r="P105" s="8"/>
      <c r="Q105" s="7">
        <v>0</v>
      </c>
      <c r="R105" s="8"/>
      <c r="S105" s="7">
        <v>0</v>
      </c>
      <c r="T105" s="8"/>
      <c r="U105" s="7">
        <v>0</v>
      </c>
      <c r="V105" s="8"/>
      <c r="W105" s="7">
        <v>0</v>
      </c>
      <c r="X105" s="8"/>
      <c r="Y105" s="7">
        <v>665</v>
      </c>
      <c r="Z105" s="8"/>
      <c r="AA105" s="7">
        <v>0</v>
      </c>
      <c r="AB105" s="8"/>
      <c r="AC105" s="7">
        <v>0</v>
      </c>
      <c r="AD105" s="8"/>
      <c r="AE105" s="7">
        <v>0</v>
      </c>
      <c r="AF105" s="8"/>
      <c r="AG105" s="7">
        <v>0</v>
      </c>
      <c r="AH105" s="8"/>
      <c r="AI105" s="7">
        <v>0</v>
      </c>
      <c r="AJ105" s="8"/>
      <c r="AK105" s="7">
        <v>0</v>
      </c>
      <c r="AL105" s="8"/>
      <c r="AM105" s="20">
        <f t="shared" si="6"/>
        <v>665</v>
      </c>
      <c r="AN105" s="21">
        <f t="shared" si="7"/>
        <v>0</v>
      </c>
      <c r="AO105" s="22">
        <f t="shared" si="8"/>
        <v>665</v>
      </c>
    </row>
    <row r="106" spans="3:41">
      <c r="C106" s="94" t="s">
        <v>424</v>
      </c>
      <c r="D106" s="82" t="s">
        <v>425</v>
      </c>
      <c r="E106" s="7">
        <v>0</v>
      </c>
      <c r="F106" s="8"/>
      <c r="G106" s="7">
        <v>0</v>
      </c>
      <c r="H106" s="8"/>
      <c r="I106" s="7">
        <v>0</v>
      </c>
      <c r="J106" s="8"/>
      <c r="K106" s="7">
        <v>0</v>
      </c>
      <c r="L106" s="8"/>
      <c r="M106" s="7">
        <v>0</v>
      </c>
      <c r="N106" s="8"/>
      <c r="O106" s="7">
        <v>0</v>
      </c>
      <c r="P106" s="8"/>
      <c r="Q106" s="7">
        <v>0</v>
      </c>
      <c r="R106" s="8"/>
      <c r="S106" s="7">
        <v>0</v>
      </c>
      <c r="T106" s="8"/>
      <c r="U106" s="7">
        <v>0</v>
      </c>
      <c r="V106" s="8"/>
      <c r="W106" s="7">
        <v>0</v>
      </c>
      <c r="X106" s="8"/>
      <c r="Y106" s="7">
        <v>0</v>
      </c>
      <c r="Z106" s="8"/>
      <c r="AA106" s="7">
        <v>0</v>
      </c>
      <c r="AB106" s="8"/>
      <c r="AC106" s="7">
        <v>0</v>
      </c>
      <c r="AD106" s="8"/>
      <c r="AE106" s="7">
        <v>0</v>
      </c>
      <c r="AF106" s="8"/>
      <c r="AG106" s="7">
        <v>0</v>
      </c>
      <c r="AH106" s="8"/>
      <c r="AI106" s="7">
        <v>0</v>
      </c>
      <c r="AJ106" s="8"/>
      <c r="AK106" s="7">
        <v>0</v>
      </c>
      <c r="AL106" s="8"/>
      <c r="AM106" s="20">
        <f t="shared" si="6"/>
        <v>0</v>
      </c>
      <c r="AN106" s="21">
        <f t="shared" si="7"/>
        <v>0</v>
      </c>
      <c r="AO106" s="22">
        <f t="shared" si="8"/>
        <v>0</v>
      </c>
    </row>
    <row r="107" spans="3:41">
      <c r="C107" s="46" t="s">
        <v>426</v>
      </c>
      <c r="D107" s="46"/>
      <c r="E107" s="42">
        <f t="shared" ref="E107:AN107" si="9">SUM(E25:E106)</f>
        <v>54060</v>
      </c>
      <c r="F107" s="42">
        <f t="shared" si="9"/>
        <v>0</v>
      </c>
      <c r="G107" s="42">
        <f t="shared" si="9"/>
        <v>208802.99999999994</v>
      </c>
      <c r="H107" s="42">
        <f t="shared" si="9"/>
        <v>0</v>
      </c>
      <c r="I107" s="42">
        <f t="shared" si="9"/>
        <v>4000</v>
      </c>
      <c r="J107" s="42">
        <f t="shared" si="9"/>
        <v>0</v>
      </c>
      <c r="K107" s="42">
        <f t="shared" si="9"/>
        <v>26000.000000000004</v>
      </c>
      <c r="L107" s="42">
        <f t="shared" si="9"/>
        <v>0</v>
      </c>
      <c r="M107" s="42">
        <f t="shared" si="9"/>
        <v>20000.000000000007</v>
      </c>
      <c r="N107" s="42">
        <f t="shared" si="9"/>
        <v>0</v>
      </c>
      <c r="O107" s="42">
        <f t="shared" si="9"/>
        <v>7289</v>
      </c>
      <c r="P107" s="42">
        <f t="shared" si="9"/>
        <v>0</v>
      </c>
      <c r="Q107" s="42">
        <f t="shared" si="9"/>
        <v>22725</v>
      </c>
      <c r="R107" s="42">
        <f t="shared" si="9"/>
        <v>0</v>
      </c>
      <c r="S107" s="42">
        <f t="shared" si="9"/>
        <v>3385</v>
      </c>
      <c r="T107" s="42">
        <f t="shared" si="9"/>
        <v>0</v>
      </c>
      <c r="U107" s="42">
        <f t="shared" si="9"/>
        <v>16614.000000000004</v>
      </c>
      <c r="V107" s="42">
        <f t="shared" si="9"/>
        <v>0</v>
      </c>
      <c r="W107" s="42">
        <f t="shared" si="9"/>
        <v>17310</v>
      </c>
      <c r="X107" s="42">
        <f t="shared" si="9"/>
        <v>0</v>
      </c>
      <c r="Y107" s="42">
        <f t="shared" si="9"/>
        <v>4442</v>
      </c>
      <c r="Z107" s="42">
        <f t="shared" si="9"/>
        <v>0</v>
      </c>
      <c r="AA107" s="42">
        <f t="shared" si="9"/>
        <v>500.00000000000011</v>
      </c>
      <c r="AB107" s="42">
        <f t="shared" si="9"/>
        <v>0</v>
      </c>
      <c r="AC107" s="42">
        <f t="shared" si="9"/>
        <v>5336</v>
      </c>
      <c r="AD107" s="42">
        <f t="shared" si="9"/>
        <v>0</v>
      </c>
      <c r="AE107" s="42">
        <f t="shared" si="9"/>
        <v>0</v>
      </c>
      <c r="AF107" s="56">
        <f t="shared" si="9"/>
        <v>0</v>
      </c>
      <c r="AG107" s="42">
        <f t="shared" si="9"/>
        <v>0</v>
      </c>
      <c r="AH107" s="56">
        <f t="shared" si="9"/>
        <v>0</v>
      </c>
      <c r="AI107" s="42">
        <f t="shared" si="9"/>
        <v>13116.179999999998</v>
      </c>
      <c r="AJ107" s="56">
        <f t="shared" si="9"/>
        <v>0</v>
      </c>
      <c r="AK107" s="42">
        <f t="shared" si="9"/>
        <v>0</v>
      </c>
      <c r="AL107" s="56">
        <f t="shared" si="9"/>
        <v>0</v>
      </c>
      <c r="AM107" s="69">
        <f>SUM(AM25:AM106)</f>
        <v>403580.18000000011</v>
      </c>
      <c r="AN107" s="71">
        <f t="shared" si="9"/>
        <v>0</v>
      </c>
      <c r="AO107" s="73">
        <f>AM107-AN107</f>
        <v>403580.18000000011</v>
      </c>
    </row>
    <row r="108" spans="3:41" ht="15.75" thickBot="1">
      <c r="C108" s="47"/>
      <c r="D108" s="47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57"/>
      <c r="AG108" s="43"/>
      <c r="AH108" s="57"/>
      <c r="AI108" s="43"/>
      <c r="AJ108" s="57"/>
      <c r="AK108" s="43"/>
      <c r="AL108" s="57"/>
      <c r="AM108" s="70"/>
      <c r="AN108" s="72"/>
      <c r="AO108" s="74"/>
    </row>
    <row r="109" spans="3:41" ht="15.75" thickTop="1"/>
    <row r="113" spans="3:40" ht="15.75" thickBot="1">
      <c r="C113" s="107" t="s">
        <v>532</v>
      </c>
      <c r="D113" s="107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I113" s="111"/>
      <c r="AJ113" s="111"/>
      <c r="AM113" s="107" t="s">
        <v>7</v>
      </c>
      <c r="AN113" s="111">
        <f>AD113+AB113+V113+T113+R113+N113+L113+J113+H113+F113</f>
        <v>0</v>
      </c>
    </row>
    <row r="114" spans="3:40" ht="15.75" thickTop="1"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</row>
    <row r="118" spans="3:40">
      <c r="C118" s="44" t="s">
        <v>427</v>
      </c>
      <c r="D118" s="44"/>
      <c r="E118" s="42">
        <f t="shared" ref="E118:AM118" si="10">E19-E107</f>
        <v>0</v>
      </c>
      <c r="F118" s="42">
        <f>F19-F107+F113</f>
        <v>0</v>
      </c>
      <c r="G118" s="42">
        <f t="shared" si="10"/>
        <v>0</v>
      </c>
      <c r="H118" s="42">
        <f>H19-H107+H113</f>
        <v>0</v>
      </c>
      <c r="I118" s="42">
        <f t="shared" si="10"/>
        <v>0</v>
      </c>
      <c r="J118" s="42">
        <f>J19-J107+J113</f>
        <v>0</v>
      </c>
      <c r="K118" s="42">
        <f t="shared" si="10"/>
        <v>0</v>
      </c>
      <c r="L118" s="42">
        <f>L19-L107+L113</f>
        <v>0</v>
      </c>
      <c r="M118" s="42">
        <f t="shared" si="10"/>
        <v>0</v>
      </c>
      <c r="N118" s="42">
        <f>N19-N107+N113</f>
        <v>0</v>
      </c>
      <c r="O118" s="42">
        <f t="shared" si="10"/>
        <v>0</v>
      </c>
      <c r="P118" s="42">
        <f t="shared" si="10"/>
        <v>0</v>
      </c>
      <c r="Q118" s="42">
        <f t="shared" si="10"/>
        <v>0</v>
      </c>
      <c r="R118" s="42">
        <f>R19-R107+R113</f>
        <v>0</v>
      </c>
      <c r="S118" s="42">
        <f t="shared" si="10"/>
        <v>0</v>
      </c>
      <c r="T118" s="42">
        <f>T19-T107+T113</f>
        <v>0</v>
      </c>
      <c r="U118" s="42">
        <f t="shared" si="10"/>
        <v>0</v>
      </c>
      <c r="V118" s="42">
        <f>V19-V107+V113</f>
        <v>0</v>
      </c>
      <c r="W118" s="42">
        <f t="shared" si="10"/>
        <v>0</v>
      </c>
      <c r="X118" s="42">
        <f>X19-X107+X113</f>
        <v>0</v>
      </c>
      <c r="Y118" s="42">
        <f t="shared" si="10"/>
        <v>0</v>
      </c>
      <c r="Z118" s="42">
        <f>Z19-Z107+Z113</f>
        <v>0</v>
      </c>
      <c r="AA118" s="42">
        <f t="shared" si="10"/>
        <v>0</v>
      </c>
      <c r="AB118" s="42">
        <f>AB19-AB107+AB113</f>
        <v>0</v>
      </c>
      <c r="AC118" s="42">
        <f t="shared" si="10"/>
        <v>0</v>
      </c>
      <c r="AD118" s="42">
        <f>AD19-AD107+AD113</f>
        <v>0</v>
      </c>
      <c r="AE118" s="42">
        <f t="shared" si="10"/>
        <v>0</v>
      </c>
      <c r="AF118" s="56">
        <f t="shared" si="10"/>
        <v>0</v>
      </c>
      <c r="AG118" s="42">
        <f t="shared" si="10"/>
        <v>0</v>
      </c>
      <c r="AH118" s="56">
        <f t="shared" si="10"/>
        <v>0</v>
      </c>
      <c r="AI118" s="42">
        <f t="shared" si="10"/>
        <v>0</v>
      </c>
      <c r="AJ118" s="56">
        <f t="shared" si="10"/>
        <v>0</v>
      </c>
      <c r="AK118" s="42">
        <f t="shared" si="10"/>
        <v>0</v>
      </c>
      <c r="AL118" s="56">
        <f t="shared" si="10"/>
        <v>0</v>
      </c>
      <c r="AM118" s="50">
        <f t="shared" si="10"/>
        <v>0</v>
      </c>
      <c r="AN118" s="48">
        <f>AN19-AN107</f>
        <v>0</v>
      </c>
    </row>
    <row r="119" spans="3:40" ht="15.75" thickBot="1">
      <c r="C119" s="45"/>
      <c r="D119" s="4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57"/>
      <c r="AG119" s="43"/>
      <c r="AH119" s="57"/>
      <c r="AI119" s="43"/>
      <c r="AJ119" s="57"/>
      <c r="AK119" s="43"/>
      <c r="AL119" s="57"/>
      <c r="AM119" s="75"/>
      <c r="AN119" s="76"/>
    </row>
    <row r="120" spans="3:40" ht="15.75" thickTop="1"/>
  </sheetData>
  <mergeCells count="71">
    <mergeCell ref="AA10:AA11"/>
    <mergeCell ref="AK6:AL7"/>
    <mergeCell ref="AK8:AL9"/>
    <mergeCell ref="AK10:AK11"/>
    <mergeCell ref="AL10:AL11"/>
    <mergeCell ref="AA6:AB7"/>
    <mergeCell ref="AC6:AD7"/>
    <mergeCell ref="AJ10:AJ11"/>
    <mergeCell ref="AH10:AH11"/>
    <mergeCell ref="AI10:AI11"/>
    <mergeCell ref="AC8:AD9"/>
    <mergeCell ref="A1:XFD1"/>
    <mergeCell ref="S6:T7"/>
    <mergeCell ref="U6:V7"/>
    <mergeCell ref="W6:X7"/>
    <mergeCell ref="G8:H9"/>
    <mergeCell ref="I8:J9"/>
    <mergeCell ref="K8:L9"/>
    <mergeCell ref="M8:N9"/>
    <mergeCell ref="O8:P9"/>
    <mergeCell ref="Q8:R9"/>
    <mergeCell ref="S8:T9"/>
    <mergeCell ref="G6:H7"/>
    <mergeCell ref="I6:J7"/>
    <mergeCell ref="K6:L7"/>
    <mergeCell ref="M6:N7"/>
    <mergeCell ref="O6:P7"/>
    <mergeCell ref="E10:E11"/>
    <mergeCell ref="F10:F11"/>
    <mergeCell ref="AE10:AE11"/>
    <mergeCell ref="AF10:AF11"/>
    <mergeCell ref="AG10:AG11"/>
    <mergeCell ref="AB10:AB11"/>
    <mergeCell ref="AC10:AC11"/>
    <mergeCell ref="AD10:AD11"/>
    <mergeCell ref="U10:U11"/>
    <mergeCell ref="V10:V11"/>
    <mergeCell ref="G10:G11"/>
    <mergeCell ref="H10:H11"/>
    <mergeCell ref="I10:I11"/>
    <mergeCell ref="R10:R11"/>
    <mergeCell ref="S10:S11"/>
    <mergeCell ref="T10:T11"/>
    <mergeCell ref="J10:J11"/>
    <mergeCell ref="K10:K11"/>
    <mergeCell ref="L10:L11"/>
    <mergeCell ref="M10:M11"/>
    <mergeCell ref="N10:N11"/>
    <mergeCell ref="B2:AO5"/>
    <mergeCell ref="AM6:AO9"/>
    <mergeCell ref="E6:F7"/>
    <mergeCell ref="E8:F9"/>
    <mergeCell ref="AE6:AF7"/>
    <mergeCell ref="AG6:AH7"/>
    <mergeCell ref="AI6:AJ7"/>
    <mergeCell ref="AE8:AF9"/>
    <mergeCell ref="AG8:AH9"/>
    <mergeCell ref="AI8:AJ9"/>
    <mergeCell ref="Q6:R7"/>
    <mergeCell ref="Y8:Z9"/>
    <mergeCell ref="AA8:AB9"/>
    <mergeCell ref="W8:X9"/>
    <mergeCell ref="Y6:Z7"/>
    <mergeCell ref="U8:V9"/>
    <mergeCell ref="O10:O11"/>
    <mergeCell ref="P10:P11"/>
    <mergeCell ref="Q10:Q11"/>
    <mergeCell ref="Y10:Y11"/>
    <mergeCell ref="Z10:Z11"/>
    <mergeCell ref="X10:X11"/>
    <mergeCell ref="W10:W11"/>
  </mergeCells>
  <phoneticPr fontId="17" type="noConversion"/>
  <conditionalFormatting sqref="F25:F106 H25:H106 L25:L106 N25:N106 P25:P106 R25:R106 T25:T106 V25:V106 X25:X106 Z25:Z106 AB25:AB106 AD25:AD106 AH25:AH106 AF25:AF106 AL25:AL106 J25:J106 AJ25:AJ106">
    <cfRule type="expression" dxfId="11" priority="19">
      <formula>F25&gt;E25</formula>
    </cfRule>
  </conditionalFormatting>
  <pageMargins left="0.25" right="0.25" top="0.75" bottom="0.75" header="0.3" footer="0.3"/>
  <pageSetup scale="2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7DB8-E48F-490A-911B-EDBCFC56458F}">
  <sheetPr codeName="Sheet12">
    <tabColor theme="9" tint="0.79998168889431442"/>
  </sheetPr>
  <dimension ref="A1:U148"/>
  <sheetViews>
    <sheetView workbookViewId="0"/>
  </sheetViews>
  <sheetFormatPr defaultColWidth="9.140625" defaultRowHeight="12.75"/>
  <cols>
    <col min="1" max="1" width="11.140625" style="82" customWidth="1"/>
    <col min="2" max="2" width="9.28515625" style="87" bestFit="1" customWidth="1"/>
    <col min="3" max="3" width="9.42578125" style="87" bestFit="1" customWidth="1"/>
    <col min="4" max="4" width="9.28515625" style="87" bestFit="1" customWidth="1"/>
    <col min="5" max="5" width="9.42578125" style="87" bestFit="1" customWidth="1"/>
    <col min="6" max="6" width="11.85546875" style="87" bestFit="1" customWidth="1"/>
    <col min="7" max="7" width="9.42578125" style="87" bestFit="1" customWidth="1"/>
    <col min="8" max="8" width="10.42578125" style="87" bestFit="1" customWidth="1"/>
    <col min="9" max="9" width="9.42578125" style="87" bestFit="1" customWidth="1"/>
    <col min="10" max="10" width="10.7109375" style="87" bestFit="1" customWidth="1"/>
    <col min="11" max="11" width="13.85546875" style="87" bestFit="1" customWidth="1"/>
    <col min="12" max="12" width="9.28515625" style="87" bestFit="1" customWidth="1"/>
    <col min="13" max="13" width="9.42578125" style="87" bestFit="1" customWidth="1"/>
    <col min="14" max="14" width="12.140625" style="87" bestFit="1" customWidth="1"/>
    <col min="15" max="15" width="10" style="87" customWidth="1"/>
    <col min="16" max="16" width="11" style="87" bestFit="1" customWidth="1"/>
    <col min="17" max="17" width="9.28515625" style="87" bestFit="1" customWidth="1"/>
    <col min="18" max="18" width="10.7109375" style="87" bestFit="1" customWidth="1"/>
    <col min="19" max="16384" width="9.140625" style="29"/>
  </cols>
  <sheetData>
    <row r="1" spans="1:21" ht="48" customHeight="1">
      <c r="B1" s="82" t="s">
        <v>0</v>
      </c>
      <c r="C1" s="82" t="s">
        <v>296</v>
      </c>
      <c r="D1" s="82" t="s">
        <v>297</v>
      </c>
      <c r="E1" s="82" t="s">
        <v>296</v>
      </c>
      <c r="F1" s="82" t="s">
        <v>298</v>
      </c>
      <c r="G1" s="82" t="s">
        <v>296</v>
      </c>
      <c r="H1" s="82" t="s">
        <v>299</v>
      </c>
      <c r="I1" s="82" t="s">
        <v>296</v>
      </c>
      <c r="J1" s="82" t="s">
        <v>4</v>
      </c>
      <c r="K1" s="82" t="s">
        <v>296</v>
      </c>
      <c r="L1" s="82" t="s">
        <v>5</v>
      </c>
      <c r="M1" s="82" t="s">
        <v>296</v>
      </c>
      <c r="N1" s="82" t="s">
        <v>300</v>
      </c>
      <c r="O1" s="82" t="s">
        <v>296</v>
      </c>
      <c r="P1" s="83" t="s">
        <v>301</v>
      </c>
      <c r="Q1" s="82" t="s">
        <v>302</v>
      </c>
      <c r="R1" s="82" t="s">
        <v>303</v>
      </c>
      <c r="S1"/>
      <c r="T1"/>
      <c r="U1"/>
    </row>
    <row r="2" spans="1:21" ht="36" customHeight="1">
      <c r="A2" s="84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5"/>
      <c r="R2" s="85"/>
      <c r="S2"/>
      <c r="T2"/>
      <c r="U2"/>
    </row>
    <row r="3" spans="1:21" ht="35.1" customHeight="1">
      <c r="A3" s="82" t="s">
        <v>433</v>
      </c>
      <c r="D3" s="87">
        <f>'Comm. &amp; Pers. Dev.'!O13</f>
        <v>311496.5</v>
      </c>
      <c r="E3" s="87">
        <f>'Comm. &amp; Pers. Dev.'!P13</f>
        <v>0</v>
      </c>
      <c r="H3" s="87">
        <f>Energy!AK13</f>
        <v>3397338.9</v>
      </c>
      <c r="I3" s="87">
        <f>Energy!AL13</f>
        <v>0</v>
      </c>
      <c r="P3" s="88">
        <f>B3+D3+F3+H3+J3+L3+N3</f>
        <v>3708835.4</v>
      </c>
      <c r="Q3" s="87">
        <f>C3+E3+I3+K3+M3+O3</f>
        <v>0</v>
      </c>
      <c r="R3" s="87">
        <f>P3-Q3</f>
        <v>3708835.4</v>
      </c>
      <c r="S3"/>
      <c r="T3"/>
      <c r="U3"/>
    </row>
    <row r="4" spans="1:21" ht="35.1" customHeight="1">
      <c r="A4" s="82" t="s">
        <v>533</v>
      </c>
      <c r="J4" s="87">
        <f>'Head Start'!Y13</f>
        <v>4446478.5199999996</v>
      </c>
      <c r="K4" s="87">
        <f>'Head Start'!Z13</f>
        <v>0</v>
      </c>
      <c r="P4" s="88">
        <f t="shared" ref="P4:P33" si="0">B4+D4+F4+H4+J4+L4+N4</f>
        <v>4446478.5199999996</v>
      </c>
      <c r="Q4" s="87">
        <f t="shared" ref="Q4:Q33" si="1">C4+E4+I4+K4+M4+O4</f>
        <v>0</v>
      </c>
      <c r="R4" s="87">
        <f t="shared" ref="R4:R33" si="2">P4-Q4</f>
        <v>4446478.5199999996</v>
      </c>
    </row>
    <row r="5" spans="1:21" ht="35.1" customHeight="1">
      <c r="A5" s="82" t="s">
        <v>534</v>
      </c>
      <c r="L5" s="87" t="e">
        <f>Nutrition!#REF!</f>
        <v>#REF!</v>
      </c>
      <c r="M5" s="87" t="e">
        <f>Nutrition!#REF!</f>
        <v>#REF!</v>
      </c>
      <c r="N5" s="87">
        <f>Transporation!AG13</f>
        <v>22462</v>
      </c>
      <c r="O5" s="87">
        <f>Transporation!AH13</f>
        <v>0</v>
      </c>
      <c r="P5" s="88" t="e">
        <f t="shared" si="0"/>
        <v>#REF!</v>
      </c>
      <c r="Q5" s="87" t="e">
        <f t="shared" si="1"/>
        <v>#REF!</v>
      </c>
      <c r="R5" s="87" t="e">
        <f t="shared" si="2"/>
        <v>#REF!</v>
      </c>
    </row>
    <row r="6" spans="1:21" ht="35.1" customHeight="1">
      <c r="A6" s="82" t="s">
        <v>535</v>
      </c>
      <c r="F6" s="87">
        <f>Development!AC13</f>
        <v>344969</v>
      </c>
      <c r="G6" s="87">
        <f>Development!AD13</f>
        <v>0</v>
      </c>
      <c r="P6" s="88">
        <f t="shared" si="0"/>
        <v>344969</v>
      </c>
      <c r="Q6" s="87">
        <f t="shared" si="1"/>
        <v>0</v>
      </c>
      <c r="R6" s="87">
        <f t="shared" si="2"/>
        <v>344969</v>
      </c>
    </row>
    <row r="7" spans="1:21" ht="35.1" customHeight="1">
      <c r="A7" s="82" t="s">
        <v>536</v>
      </c>
      <c r="J7" s="87">
        <f>'Head Start'!Y14</f>
        <v>2000</v>
      </c>
      <c r="K7" s="87">
        <f>'Head Start'!Z14</f>
        <v>0</v>
      </c>
      <c r="P7" s="88">
        <f t="shared" si="0"/>
        <v>2000</v>
      </c>
      <c r="Q7" s="87">
        <f t="shared" si="1"/>
        <v>0</v>
      </c>
      <c r="R7" s="87">
        <f t="shared" si="2"/>
        <v>2000</v>
      </c>
    </row>
    <row r="8" spans="1:21" ht="35.1" customHeight="1">
      <c r="A8" s="82" t="s">
        <v>537</v>
      </c>
      <c r="H8" s="87">
        <f>Energy!AK14</f>
        <v>1079061.9400000002</v>
      </c>
      <c r="I8" s="87">
        <f>Energy!AL14</f>
        <v>0</v>
      </c>
      <c r="P8" s="88">
        <f t="shared" si="0"/>
        <v>1079061.9400000002</v>
      </c>
      <c r="Q8" s="87">
        <f t="shared" si="1"/>
        <v>0</v>
      </c>
      <c r="R8" s="87">
        <f t="shared" si="2"/>
        <v>1079061.9400000002</v>
      </c>
    </row>
    <row r="9" spans="1:21" ht="35.1" customHeight="1">
      <c r="A9" s="82" t="s">
        <v>538</v>
      </c>
      <c r="N9" s="87">
        <f>Transporation!AG15</f>
        <v>5336</v>
      </c>
      <c r="O9" s="87">
        <f>Transporation!AH15</f>
        <v>0</v>
      </c>
      <c r="P9" s="88">
        <f t="shared" si="0"/>
        <v>5336</v>
      </c>
      <c r="Q9" s="87">
        <f t="shared" si="1"/>
        <v>0</v>
      </c>
      <c r="R9" s="87">
        <f t="shared" si="2"/>
        <v>5336</v>
      </c>
    </row>
    <row r="10" spans="1:21" ht="35.1" customHeight="1">
      <c r="A10" s="82" t="s">
        <v>539</v>
      </c>
      <c r="F10" s="87">
        <f>Development!AC14</f>
        <v>24433</v>
      </c>
      <c r="G10" s="87">
        <f>Development!AD14</f>
        <v>0</v>
      </c>
      <c r="P10" s="88">
        <f t="shared" si="0"/>
        <v>24433</v>
      </c>
      <c r="Q10" s="87">
        <f t="shared" si="1"/>
        <v>0</v>
      </c>
      <c r="R10" s="87">
        <f t="shared" si="2"/>
        <v>24433</v>
      </c>
    </row>
    <row r="11" spans="1:21" ht="35.1" customHeight="1">
      <c r="A11" s="82" t="s">
        <v>540</v>
      </c>
      <c r="L11" s="87">
        <f>Nutrition!AM13</f>
        <v>167215</v>
      </c>
      <c r="M11" s="87">
        <f>Nutrition!AN13</f>
        <v>0</v>
      </c>
      <c r="N11" s="87">
        <f>Transporation!AG17</f>
        <v>10500</v>
      </c>
      <c r="O11" s="87">
        <f>Transporation!AH17</f>
        <v>0</v>
      </c>
      <c r="P11" s="88">
        <f t="shared" si="0"/>
        <v>177715</v>
      </c>
      <c r="Q11" s="87">
        <f t="shared" si="1"/>
        <v>0</v>
      </c>
      <c r="R11" s="87">
        <f t="shared" si="2"/>
        <v>177715</v>
      </c>
    </row>
    <row r="12" spans="1:21" ht="35.1" customHeight="1">
      <c r="A12" s="82" t="s">
        <v>541</v>
      </c>
      <c r="F12" s="87">
        <f>Development!AC20</f>
        <v>63000</v>
      </c>
      <c r="G12" s="87">
        <f>Development!AD20</f>
        <v>0</v>
      </c>
      <c r="L12" s="87" t="e">
        <f>Nutrition!#REF!</f>
        <v>#REF!</v>
      </c>
      <c r="M12" s="87" t="e">
        <f>Nutrition!#REF!</f>
        <v>#REF!</v>
      </c>
      <c r="N12" s="87">
        <f>Transporation!AG18</f>
        <v>25500</v>
      </c>
      <c r="O12" s="87">
        <f>-Transporation!AH18</f>
        <v>0</v>
      </c>
      <c r="P12" s="88" t="e">
        <f t="shared" si="0"/>
        <v>#REF!</v>
      </c>
      <c r="Q12" s="87" t="e">
        <f t="shared" si="1"/>
        <v>#REF!</v>
      </c>
      <c r="R12" s="87" t="e">
        <f t="shared" si="2"/>
        <v>#REF!</v>
      </c>
    </row>
    <row r="13" spans="1:21" ht="35.1" customHeight="1">
      <c r="A13" s="82" t="s">
        <v>67</v>
      </c>
      <c r="B13" s="87" t="e">
        <f>Admin!#REF!</f>
        <v>#REF!</v>
      </c>
      <c r="C13" s="87" t="e">
        <f>Admin!#REF!</f>
        <v>#REF!</v>
      </c>
      <c r="F13" s="87">
        <f>Development!AC21</f>
        <v>176932</v>
      </c>
      <c r="G13" s="87">
        <f>Development!AD21</f>
        <v>0</v>
      </c>
      <c r="H13" s="87" t="e">
        <f>Energy!#REF!</f>
        <v>#REF!</v>
      </c>
      <c r="I13" s="87" t="e">
        <f>Energy!#REF!</f>
        <v>#REF!</v>
      </c>
      <c r="J13" s="87" t="e">
        <f>'Head Start'!#REF!</f>
        <v>#REF!</v>
      </c>
      <c r="K13" s="87" t="e">
        <f>'Head Start'!#REF!</f>
        <v>#REF!</v>
      </c>
      <c r="L13" s="87">
        <f>Nutrition!AM17</f>
        <v>500</v>
      </c>
      <c r="M13" s="87">
        <f>Nutrition!AN17</f>
        <v>0</v>
      </c>
      <c r="N13" s="87" t="e">
        <f>Transporation!#REF!</f>
        <v>#REF!</v>
      </c>
      <c r="O13" s="87" t="e">
        <f>Transporation!#REF!</f>
        <v>#REF!</v>
      </c>
      <c r="P13" s="88" t="e">
        <f t="shared" si="0"/>
        <v>#REF!</v>
      </c>
      <c r="Q13" s="87" t="e">
        <f t="shared" si="1"/>
        <v>#REF!</v>
      </c>
      <c r="R13" s="87" t="e">
        <f t="shared" si="2"/>
        <v>#REF!</v>
      </c>
    </row>
    <row r="14" spans="1:21" ht="35.1" customHeight="1">
      <c r="A14" s="82" t="s">
        <v>309</v>
      </c>
      <c r="L14" s="87">
        <f>Nutrition!AM16</f>
        <v>19999</v>
      </c>
      <c r="M14" s="87">
        <f>Nutrition!AN16</f>
        <v>0</v>
      </c>
      <c r="N14" s="87">
        <f>Transporation!AG16</f>
        <v>8115</v>
      </c>
      <c r="O14" s="87">
        <f>Transporation!AH16</f>
        <v>0</v>
      </c>
      <c r="P14" s="88">
        <f t="shared" si="0"/>
        <v>28114</v>
      </c>
      <c r="Q14" s="87">
        <f t="shared" si="1"/>
        <v>0</v>
      </c>
      <c r="R14" s="87">
        <f t="shared" si="2"/>
        <v>28114</v>
      </c>
    </row>
    <row r="15" spans="1:21" ht="35.1" customHeight="1">
      <c r="A15" s="82" t="s">
        <v>542</v>
      </c>
      <c r="B15" s="87" t="e">
        <f>Admin!#REF!</f>
        <v>#REF!</v>
      </c>
      <c r="C15" s="87" t="e">
        <f>Admin!#REF!</f>
        <v>#REF!</v>
      </c>
      <c r="P15" s="88" t="e">
        <f t="shared" si="0"/>
        <v>#REF!</v>
      </c>
      <c r="Q15" s="87" t="e">
        <f t="shared" si="1"/>
        <v>#REF!</v>
      </c>
      <c r="R15" s="87" t="e">
        <f t="shared" si="2"/>
        <v>#REF!</v>
      </c>
    </row>
    <row r="16" spans="1:21" ht="35.1" customHeight="1">
      <c r="A16" s="82" t="s">
        <v>321</v>
      </c>
      <c r="B16" s="87">
        <f>Admin!M13</f>
        <v>15000</v>
      </c>
      <c r="C16" s="87">
        <f>Admin!N13</f>
        <v>0</v>
      </c>
      <c r="P16" s="88">
        <f t="shared" si="0"/>
        <v>15000</v>
      </c>
      <c r="Q16" s="87">
        <f t="shared" si="1"/>
        <v>0</v>
      </c>
      <c r="R16" s="87">
        <f t="shared" si="2"/>
        <v>15000</v>
      </c>
    </row>
    <row r="17" spans="1:18" ht="35.1" customHeight="1">
      <c r="A17" s="82" t="s">
        <v>543</v>
      </c>
      <c r="B17" s="87">
        <f>Admin!M14</f>
        <v>2000</v>
      </c>
      <c r="C17" s="87">
        <f>Admin!N14</f>
        <v>0</v>
      </c>
      <c r="P17" s="88">
        <f t="shared" si="0"/>
        <v>2000</v>
      </c>
      <c r="Q17" s="87">
        <f t="shared" si="1"/>
        <v>0</v>
      </c>
      <c r="R17" s="87">
        <f t="shared" si="2"/>
        <v>2000</v>
      </c>
    </row>
    <row r="18" spans="1:18" ht="35.1" customHeight="1">
      <c r="A18" s="82" t="s">
        <v>544</v>
      </c>
      <c r="B18" s="87">
        <f>Admin!M15</f>
        <v>3000</v>
      </c>
      <c r="C18" s="87">
        <f>Admin!N15</f>
        <v>0</v>
      </c>
      <c r="P18" s="88">
        <f t="shared" si="0"/>
        <v>3000</v>
      </c>
      <c r="Q18" s="87">
        <f t="shared" si="1"/>
        <v>0</v>
      </c>
      <c r="R18" s="87">
        <f t="shared" si="2"/>
        <v>3000</v>
      </c>
    </row>
    <row r="19" spans="1:18" ht="35.1" customHeight="1">
      <c r="A19" s="82" t="s">
        <v>359</v>
      </c>
      <c r="B19" s="87">
        <f>Admin!M17</f>
        <v>325196</v>
      </c>
      <c r="C19" s="87">
        <f>Admin!N17</f>
        <v>0</v>
      </c>
      <c r="P19" s="88">
        <f t="shared" si="0"/>
        <v>325196</v>
      </c>
      <c r="Q19" s="87">
        <f t="shared" si="1"/>
        <v>0</v>
      </c>
      <c r="R19" s="87">
        <f t="shared" si="2"/>
        <v>325196</v>
      </c>
    </row>
    <row r="20" spans="1:18" ht="35.1" customHeight="1">
      <c r="A20" s="82" t="s">
        <v>545</v>
      </c>
      <c r="F20" s="87">
        <f>Development!AC22</f>
        <v>0</v>
      </c>
      <c r="G20" s="87">
        <f>Development!AD22</f>
        <v>0</v>
      </c>
      <c r="P20" s="88">
        <f t="shared" si="0"/>
        <v>0</v>
      </c>
      <c r="Q20" s="87">
        <f t="shared" si="1"/>
        <v>0</v>
      </c>
      <c r="R20" s="87">
        <f t="shared" si="2"/>
        <v>0</v>
      </c>
    </row>
    <row r="21" spans="1:18" ht="35.1" customHeight="1">
      <c r="A21" s="82" t="s">
        <v>546</v>
      </c>
      <c r="F21" s="87">
        <f>Development!AC15</f>
        <v>22000</v>
      </c>
      <c r="G21" s="87">
        <f>Development!AD15</f>
        <v>0</v>
      </c>
      <c r="P21" s="88">
        <f t="shared" si="0"/>
        <v>22000</v>
      </c>
      <c r="Q21" s="87">
        <f t="shared" si="1"/>
        <v>0</v>
      </c>
      <c r="R21" s="87">
        <f t="shared" si="2"/>
        <v>22000</v>
      </c>
    </row>
    <row r="22" spans="1:18" ht="35.1" customHeight="1">
      <c r="A22" s="82" t="s">
        <v>547</v>
      </c>
      <c r="F22" s="87">
        <f>Development!AC16</f>
        <v>19852</v>
      </c>
      <c r="G22" s="87">
        <f>Development!AD16</f>
        <v>0</v>
      </c>
      <c r="P22" s="88">
        <f t="shared" si="0"/>
        <v>19852</v>
      </c>
      <c r="Q22" s="87">
        <f t="shared" si="1"/>
        <v>0</v>
      </c>
      <c r="R22" s="87">
        <f t="shared" si="2"/>
        <v>19852</v>
      </c>
    </row>
    <row r="23" spans="1:18" ht="35.1" customHeight="1">
      <c r="A23" s="82" t="s">
        <v>548</v>
      </c>
      <c r="F23" s="87">
        <f>Development!AC17</f>
        <v>0</v>
      </c>
      <c r="G23" s="87">
        <f>Development!AD17</f>
        <v>0</v>
      </c>
      <c r="P23" s="88">
        <f t="shared" si="0"/>
        <v>0</v>
      </c>
      <c r="Q23" s="87">
        <f t="shared" si="1"/>
        <v>0</v>
      </c>
      <c r="R23" s="87">
        <f t="shared" si="2"/>
        <v>0</v>
      </c>
    </row>
    <row r="24" spans="1:18" ht="35.1" customHeight="1">
      <c r="A24" s="82" t="s">
        <v>549</v>
      </c>
      <c r="F24" s="87" t="e">
        <f>Development!#REF!</f>
        <v>#REF!</v>
      </c>
      <c r="G24" s="87" t="e">
        <f>Development!#REF!</f>
        <v>#REF!</v>
      </c>
      <c r="P24" s="88" t="e">
        <f t="shared" si="0"/>
        <v>#REF!</v>
      </c>
      <c r="Q24" s="87">
        <f t="shared" si="1"/>
        <v>0</v>
      </c>
      <c r="R24" s="87" t="e">
        <f t="shared" si="2"/>
        <v>#REF!</v>
      </c>
    </row>
    <row r="25" spans="1:18" ht="35.1" customHeight="1">
      <c r="A25" s="82" t="s">
        <v>550</v>
      </c>
      <c r="F25" s="87">
        <f>Development!AC18</f>
        <v>0</v>
      </c>
      <c r="G25" s="87">
        <f>Development!AD18</f>
        <v>0</v>
      </c>
      <c r="P25" s="88">
        <f t="shared" si="0"/>
        <v>0</v>
      </c>
      <c r="Q25" s="87">
        <f t="shared" si="1"/>
        <v>0</v>
      </c>
      <c r="R25" s="87">
        <f t="shared" si="2"/>
        <v>0</v>
      </c>
    </row>
    <row r="26" spans="1:18" ht="35.1" customHeight="1">
      <c r="A26" s="82" t="s">
        <v>551</v>
      </c>
      <c r="P26" s="88">
        <f t="shared" si="0"/>
        <v>0</v>
      </c>
      <c r="Q26" s="87">
        <f t="shared" si="1"/>
        <v>0</v>
      </c>
      <c r="R26" s="87">
        <f t="shared" si="2"/>
        <v>0</v>
      </c>
    </row>
    <row r="27" spans="1:18" ht="35.1" customHeight="1">
      <c r="A27" s="82" t="s">
        <v>552</v>
      </c>
      <c r="L27" s="87" t="e">
        <f>Nutrition!#REF!</f>
        <v>#REF!</v>
      </c>
      <c r="M27" s="87" t="e">
        <f>Nutrition!#REF!</f>
        <v>#REF!</v>
      </c>
      <c r="P27" s="88" t="e">
        <f t="shared" si="0"/>
        <v>#REF!</v>
      </c>
      <c r="Q27" s="87" t="e">
        <f t="shared" si="1"/>
        <v>#REF!</v>
      </c>
      <c r="R27" s="87" t="e">
        <f t="shared" si="2"/>
        <v>#REF!</v>
      </c>
    </row>
    <row r="28" spans="1:18" ht="35.1" customHeight="1">
      <c r="A28" s="82" t="s">
        <v>553</v>
      </c>
      <c r="D28" s="87">
        <f>'Comm. &amp; Pers. Dev.'!O15</f>
        <v>11200</v>
      </c>
      <c r="E28" s="87">
        <f>'Comm. &amp; Pers. Dev.'!P15</f>
        <v>0</v>
      </c>
      <c r="P28" s="88">
        <f t="shared" si="0"/>
        <v>11200</v>
      </c>
      <c r="Q28" s="87">
        <f t="shared" si="1"/>
        <v>0</v>
      </c>
      <c r="R28" s="87">
        <f t="shared" si="2"/>
        <v>11200</v>
      </c>
    </row>
    <row r="29" spans="1:18" ht="35.1" customHeight="1">
      <c r="A29" s="82" t="s">
        <v>554</v>
      </c>
      <c r="F29" s="87" t="e">
        <f>Development!#REF!</f>
        <v>#REF!</v>
      </c>
      <c r="G29" s="87" t="e">
        <f>Development!#REF!</f>
        <v>#REF!</v>
      </c>
      <c r="P29" s="88" t="e">
        <f t="shared" si="0"/>
        <v>#REF!</v>
      </c>
      <c r="Q29" s="87">
        <f t="shared" si="1"/>
        <v>0</v>
      </c>
      <c r="R29" s="87" t="e">
        <f t="shared" si="2"/>
        <v>#REF!</v>
      </c>
    </row>
    <row r="30" spans="1:18" ht="35.1" customHeight="1">
      <c r="A30" s="82" t="s">
        <v>555</v>
      </c>
      <c r="L30" s="87">
        <f>Nutrition!AM15</f>
        <v>55336</v>
      </c>
      <c r="M30" s="87">
        <f>Nutrition!AN15</f>
        <v>0</v>
      </c>
      <c r="N30" s="87" t="e">
        <f>Transporation!#REF!</f>
        <v>#REF!</v>
      </c>
      <c r="O30" s="87" t="e">
        <f>Transporation!#REF!</f>
        <v>#REF!</v>
      </c>
      <c r="P30" s="88" t="e">
        <f t="shared" si="0"/>
        <v>#REF!</v>
      </c>
      <c r="Q30" s="87" t="e">
        <f t="shared" si="1"/>
        <v>#REF!</v>
      </c>
      <c r="R30" s="87" t="e">
        <f t="shared" si="2"/>
        <v>#REF!</v>
      </c>
    </row>
    <row r="31" spans="1:18" ht="35.1" customHeight="1">
      <c r="A31" s="82" t="s">
        <v>556</v>
      </c>
      <c r="N31" s="87" t="e">
        <f>Transporation!#REF!</f>
        <v>#REF!</v>
      </c>
      <c r="O31" s="87" t="e">
        <f>Transporation!#REF!</f>
        <v>#REF!</v>
      </c>
      <c r="P31" s="88" t="e">
        <f t="shared" si="0"/>
        <v>#REF!</v>
      </c>
      <c r="Q31" s="87" t="e">
        <f t="shared" si="1"/>
        <v>#REF!</v>
      </c>
      <c r="R31" s="87" t="e">
        <f t="shared" si="2"/>
        <v>#REF!</v>
      </c>
    </row>
    <row r="32" spans="1:18" ht="35.1" customHeight="1">
      <c r="A32" s="82" t="s">
        <v>557</v>
      </c>
      <c r="N32" s="87">
        <f>Transporation!AG19</f>
        <v>42577</v>
      </c>
      <c r="O32" s="87">
        <f>Transporation!AH19</f>
        <v>0</v>
      </c>
      <c r="P32" s="88">
        <f t="shared" si="0"/>
        <v>42577</v>
      </c>
      <c r="Q32" s="87">
        <f t="shared" si="1"/>
        <v>0</v>
      </c>
      <c r="R32" s="87">
        <f t="shared" si="2"/>
        <v>42577</v>
      </c>
    </row>
    <row r="33" spans="1:21" ht="35.1" customHeight="1">
      <c r="A33" s="82" t="s">
        <v>558</v>
      </c>
      <c r="F33" s="87">
        <f>Development!AC19</f>
        <v>41928</v>
      </c>
      <c r="G33" s="87">
        <f>Development!AD19</f>
        <v>0</v>
      </c>
      <c r="J33" s="87">
        <f>'Head Start'!Y15</f>
        <v>973616</v>
      </c>
      <c r="K33" s="87">
        <f>'Head Start'!Z15</f>
        <v>0</v>
      </c>
      <c r="L33" s="87">
        <f>Nutrition!AM18</f>
        <v>21752</v>
      </c>
      <c r="M33" s="87">
        <f>Nutrition!AN18</f>
        <v>0</v>
      </c>
      <c r="N33" s="87" t="e">
        <f>Transporation!#REF!</f>
        <v>#REF!</v>
      </c>
      <c r="O33" s="87" t="e">
        <f>Transporation!#REF!</f>
        <v>#REF!</v>
      </c>
      <c r="P33" s="88" t="e">
        <f t="shared" si="0"/>
        <v>#REF!</v>
      </c>
      <c r="Q33" s="87" t="e">
        <f t="shared" si="1"/>
        <v>#REF!</v>
      </c>
      <c r="R33" s="87" t="e">
        <f t="shared" si="2"/>
        <v>#REF!</v>
      </c>
    </row>
    <row r="34" spans="1:21" ht="20.100000000000001" customHeight="1">
      <c r="P34" s="88"/>
    </row>
    <row r="35" spans="1:21" ht="20.100000000000001" customHeight="1">
      <c r="P35" s="88"/>
    </row>
    <row r="36" spans="1:21" ht="20.100000000000001" customHeight="1">
      <c r="P36" s="88"/>
    </row>
    <row r="37" spans="1:21" ht="20.100000000000001" customHeight="1">
      <c r="P37" s="88"/>
    </row>
    <row r="38" spans="1:21" ht="20.100000000000001" customHeight="1">
      <c r="P38" s="88"/>
    </row>
    <row r="39" spans="1:21" ht="20.100000000000001" customHeight="1">
      <c r="A39" s="82" t="s">
        <v>7</v>
      </c>
      <c r="B39" s="89" t="e">
        <f>SUM(B3:B38)</f>
        <v>#REF!</v>
      </c>
      <c r="C39" s="89" t="e">
        <f t="shared" ref="C39:O39" si="3">SUM(C3:C38)</f>
        <v>#REF!</v>
      </c>
      <c r="D39" s="89">
        <f t="shared" si="3"/>
        <v>322696.5</v>
      </c>
      <c r="E39" s="89">
        <f t="shared" si="3"/>
        <v>0</v>
      </c>
      <c r="F39" s="89" t="e">
        <f t="shared" si="3"/>
        <v>#REF!</v>
      </c>
      <c r="G39" s="89" t="e">
        <f t="shared" si="3"/>
        <v>#REF!</v>
      </c>
      <c r="H39" s="89" t="e">
        <f t="shared" si="3"/>
        <v>#REF!</v>
      </c>
      <c r="I39" s="89" t="e">
        <f t="shared" si="3"/>
        <v>#REF!</v>
      </c>
      <c r="J39" s="89" t="e">
        <f t="shared" si="3"/>
        <v>#REF!</v>
      </c>
      <c r="K39" s="89" t="e">
        <f t="shared" si="3"/>
        <v>#REF!</v>
      </c>
      <c r="L39" s="89" t="e">
        <f t="shared" si="3"/>
        <v>#REF!</v>
      </c>
      <c r="M39" s="89" t="e">
        <f t="shared" si="3"/>
        <v>#REF!</v>
      </c>
      <c r="N39" s="89" t="e">
        <f t="shared" si="3"/>
        <v>#REF!</v>
      </c>
      <c r="O39" s="89" t="e">
        <f t="shared" si="3"/>
        <v>#REF!</v>
      </c>
      <c r="P39" s="89" t="e">
        <f>SUM(P3:P38)</f>
        <v>#REF!</v>
      </c>
      <c r="Q39" s="89" t="e">
        <f>SUM(Q3:Q38)</f>
        <v>#REF!</v>
      </c>
      <c r="R39" s="89" t="e">
        <f>SUM(R3:R38)</f>
        <v>#REF!</v>
      </c>
    </row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36" customHeight="1">
      <c r="A45" s="90" t="s">
        <v>318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81"/>
      <c r="T45" s="81"/>
      <c r="U45" s="81"/>
    </row>
    <row r="46" spans="1:21" ht="35.1" customHeight="1">
      <c r="A46" s="82" t="s">
        <v>319</v>
      </c>
      <c r="B46" s="87">
        <f>Admin!M24</f>
        <v>0</v>
      </c>
      <c r="D46" s="87">
        <f>'Comm. &amp; Pers. Dev.'!O22</f>
        <v>0</v>
      </c>
      <c r="F46" s="87">
        <f>Development!AC31</f>
        <v>3000</v>
      </c>
      <c r="H46" s="87">
        <v>0</v>
      </c>
    </row>
    <row r="47" spans="1:21" ht="35.1" customHeight="1">
      <c r="A47" s="82" t="s">
        <v>559</v>
      </c>
      <c r="B47" s="87">
        <f>Admin!M25</f>
        <v>3000</v>
      </c>
      <c r="D47" s="87">
        <f>'Comm. &amp; Pers. Dev.'!O23</f>
        <v>7500</v>
      </c>
      <c r="F47" s="87">
        <f>Development!AC32</f>
        <v>4267</v>
      </c>
    </row>
    <row r="48" spans="1:21" ht="35.1" customHeight="1">
      <c r="A48" s="82" t="s">
        <v>320</v>
      </c>
      <c r="B48" s="87">
        <f>Admin!M26</f>
        <v>1500</v>
      </c>
      <c r="D48" s="87">
        <f>'Comm. &amp; Pers. Dev.'!O24</f>
        <v>24156</v>
      </c>
      <c r="F48" s="87">
        <f>Development!AC33</f>
        <v>28384</v>
      </c>
    </row>
    <row r="49" spans="1:6" ht="35.1" customHeight="1">
      <c r="A49" s="82" t="s">
        <v>321</v>
      </c>
      <c r="B49" s="87">
        <f>Admin!M27</f>
        <v>495659.01</v>
      </c>
      <c r="D49" s="87">
        <f>'Comm. &amp; Pers. Dev.'!O25</f>
        <v>143487</v>
      </c>
      <c r="F49" s="87">
        <f>Development!AC34</f>
        <v>114310</v>
      </c>
    </row>
    <row r="50" spans="1:6" ht="35.1" customHeight="1">
      <c r="A50" s="82" t="s">
        <v>322</v>
      </c>
      <c r="B50" s="87">
        <f>Admin!M28</f>
        <v>0</v>
      </c>
      <c r="D50" s="87">
        <f>'Comm. &amp; Pers. Dev.'!O26</f>
        <v>0</v>
      </c>
      <c r="F50" s="87">
        <f>Development!AC35</f>
        <v>0</v>
      </c>
    </row>
    <row r="51" spans="1:6" ht="35.1" customHeight="1">
      <c r="A51" s="82" t="s">
        <v>323</v>
      </c>
      <c r="B51" s="87">
        <f>Admin!M29</f>
        <v>7812.54</v>
      </c>
      <c r="D51" s="87">
        <f>'Comm. &amp; Pers. Dev.'!O27</f>
        <v>2275.48</v>
      </c>
      <c r="F51" s="87">
        <f>Development!AC36</f>
        <v>2210.92</v>
      </c>
    </row>
    <row r="52" spans="1:6" ht="35.1" customHeight="1">
      <c r="A52" s="82" t="s">
        <v>324</v>
      </c>
      <c r="B52" s="87">
        <f>Admin!M30</f>
        <v>45619.64</v>
      </c>
      <c r="D52" s="87">
        <f>'Comm. &amp; Pers. Dev.'!O28</f>
        <v>13287.14</v>
      </c>
      <c r="F52" s="87">
        <f>Development!AC37</f>
        <v>12074.140000000001</v>
      </c>
    </row>
    <row r="53" spans="1:6" ht="35.1" customHeight="1">
      <c r="A53" s="82" t="s">
        <v>325</v>
      </c>
      <c r="B53" s="87">
        <f>Admin!M31</f>
        <v>23856.14</v>
      </c>
      <c r="D53" s="87">
        <f>'Comm. &amp; Pers. Dev.'!O29</f>
        <v>6948.33</v>
      </c>
      <c r="F53" s="87">
        <f>Development!AC38</f>
        <v>6313.87</v>
      </c>
    </row>
    <row r="54" spans="1:6" ht="35.1" customHeight="1">
      <c r="A54" s="82" t="s">
        <v>326</v>
      </c>
      <c r="B54" s="87">
        <f>Admin!M32</f>
        <v>3906.27</v>
      </c>
      <c r="D54" s="87">
        <f>'Comm. &amp; Pers. Dev.'!O30</f>
        <v>1137.73</v>
      </c>
      <c r="F54" s="87">
        <f>Development!AC39</f>
        <v>1105.47</v>
      </c>
    </row>
    <row r="55" spans="1:6" ht="35.1" customHeight="1">
      <c r="A55" s="82" t="s">
        <v>327</v>
      </c>
      <c r="B55" s="87">
        <f>Admin!M33</f>
        <v>1255.5899999999999</v>
      </c>
      <c r="D55" s="87">
        <f>'Comm. &amp; Pers. Dev.'!O31</f>
        <v>365.71000000000004</v>
      </c>
      <c r="F55" s="87">
        <f>Development!AC40</f>
        <v>355.36</v>
      </c>
    </row>
    <row r="56" spans="1:6" ht="35.1" customHeight="1">
      <c r="A56" s="82" t="s">
        <v>328</v>
      </c>
      <c r="B56" s="87">
        <f>Admin!M34</f>
        <v>29157.51</v>
      </c>
      <c r="D56" s="87">
        <f>'Comm. &amp; Pers. Dev.'!O32</f>
        <v>8492.41</v>
      </c>
      <c r="F56" s="87">
        <f>Development!AC41</f>
        <v>7717.7599999999993</v>
      </c>
    </row>
    <row r="57" spans="1:6" ht="35.1" customHeight="1">
      <c r="A57" s="82" t="s">
        <v>329</v>
      </c>
      <c r="B57" s="87">
        <f>Admin!M35</f>
        <v>0</v>
      </c>
      <c r="D57" s="87">
        <f>'Comm. &amp; Pers. Dev.'!O33</f>
        <v>0</v>
      </c>
      <c r="F57" s="87">
        <f>Development!AC42</f>
        <v>0</v>
      </c>
    </row>
    <row r="58" spans="1:6" ht="35.1" customHeight="1">
      <c r="A58" s="82" t="s">
        <v>560</v>
      </c>
      <c r="B58" s="87">
        <f>Admin!M36</f>
        <v>27901.919999999998</v>
      </c>
      <c r="D58" s="87">
        <f>'Comm. &amp; Pers. Dev.'!O34</f>
        <v>8126.7000000000007</v>
      </c>
      <c r="F58" s="87">
        <f>Development!AC43</f>
        <v>7384.7</v>
      </c>
    </row>
    <row r="59" spans="1:6" ht="35.1" customHeight="1">
      <c r="A59" s="82" t="s">
        <v>331</v>
      </c>
      <c r="B59" s="87">
        <f>Admin!M37</f>
        <v>500</v>
      </c>
      <c r="D59" s="87">
        <f>'Comm. &amp; Pers. Dev.'!O35</f>
        <v>0</v>
      </c>
      <c r="F59" s="87">
        <f>Development!AC44</f>
        <v>0</v>
      </c>
    </row>
    <row r="60" spans="1:6" ht="35.1" customHeight="1">
      <c r="A60" s="82" t="s">
        <v>332</v>
      </c>
      <c r="B60" s="87">
        <f>Admin!M38</f>
        <v>7000</v>
      </c>
      <c r="D60" s="87">
        <f>'Comm. &amp; Pers. Dev.'!O36</f>
        <v>850</v>
      </c>
      <c r="F60" s="87">
        <f>Development!AC45</f>
        <v>6500</v>
      </c>
    </row>
    <row r="61" spans="1:6" ht="35.1" customHeight="1">
      <c r="A61" s="82" t="s">
        <v>333</v>
      </c>
      <c r="B61" s="87">
        <f>Admin!M39</f>
        <v>1050</v>
      </c>
      <c r="D61" s="87">
        <f>'Comm. &amp; Pers. Dev.'!O37</f>
        <v>300</v>
      </c>
      <c r="F61" s="87">
        <f>Development!AC46</f>
        <v>150</v>
      </c>
    </row>
    <row r="62" spans="1:6" ht="35.1" customHeight="1">
      <c r="A62" s="82" t="s">
        <v>334</v>
      </c>
      <c r="B62" s="87">
        <f>Admin!M40</f>
        <v>18000</v>
      </c>
      <c r="D62" s="87">
        <f>'Comm. &amp; Pers. Dev.'!O38</f>
        <v>7784</v>
      </c>
      <c r="F62" s="87">
        <f>Development!AC47</f>
        <v>8622</v>
      </c>
    </row>
    <row r="63" spans="1:6" ht="35.1" customHeight="1">
      <c r="A63" s="82" t="s">
        <v>335</v>
      </c>
      <c r="B63" s="87">
        <f>Admin!M41</f>
        <v>0</v>
      </c>
      <c r="D63" s="87">
        <f>'Comm. &amp; Pers. Dev.'!O39</f>
        <v>0</v>
      </c>
      <c r="F63" s="87">
        <f>Development!AC48</f>
        <v>0</v>
      </c>
    </row>
    <row r="64" spans="1:6" ht="35.1" customHeight="1">
      <c r="A64" s="82" t="s">
        <v>336</v>
      </c>
      <c r="B64" s="87">
        <f>Admin!M42</f>
        <v>0</v>
      </c>
      <c r="D64" s="87">
        <f>'Comm. &amp; Pers. Dev.'!O40</f>
        <v>0</v>
      </c>
      <c r="F64" s="87">
        <f>Development!AC49</f>
        <v>0</v>
      </c>
    </row>
    <row r="65" spans="1:6" ht="35.1" customHeight="1">
      <c r="A65" s="82" t="s">
        <v>337</v>
      </c>
      <c r="B65" s="87">
        <f>Admin!M43</f>
        <v>4463</v>
      </c>
      <c r="D65" s="87">
        <f>'Comm. &amp; Pers. Dev.'!O41</f>
        <v>0</v>
      </c>
      <c r="F65" s="87">
        <f>Development!AC50</f>
        <v>20000</v>
      </c>
    </row>
    <row r="66" spans="1:6" ht="35.1" customHeight="1">
      <c r="A66" s="82" t="s">
        <v>338</v>
      </c>
      <c r="B66" s="87">
        <f>Admin!M44</f>
        <v>100</v>
      </c>
      <c r="D66" s="87">
        <f>'Comm. &amp; Pers. Dev.'!O42</f>
        <v>0</v>
      </c>
      <c r="F66" s="87">
        <f>Development!AC51</f>
        <v>0</v>
      </c>
    </row>
    <row r="67" spans="1:6" ht="35.1" customHeight="1">
      <c r="A67" s="82" t="s">
        <v>339</v>
      </c>
      <c r="B67" s="87">
        <f>Admin!M45</f>
        <v>0</v>
      </c>
      <c r="D67" s="87">
        <f>'Comm. &amp; Pers. Dev.'!O43</f>
        <v>0</v>
      </c>
      <c r="F67" s="87">
        <f>Development!AC52</f>
        <v>0</v>
      </c>
    </row>
    <row r="68" spans="1:6" ht="35.1" customHeight="1">
      <c r="A68" s="82" t="s">
        <v>561</v>
      </c>
      <c r="B68" s="87">
        <f>Admin!M46</f>
        <v>0</v>
      </c>
      <c r="D68" s="87">
        <f>'Comm. &amp; Pers. Dev.'!O44</f>
        <v>0</v>
      </c>
      <c r="F68" s="87">
        <f>Development!AC53</f>
        <v>0</v>
      </c>
    </row>
    <row r="69" spans="1:6" ht="35.1" customHeight="1">
      <c r="A69" s="82" t="s">
        <v>562</v>
      </c>
      <c r="B69" s="87">
        <f>Admin!M47</f>
        <v>0</v>
      </c>
      <c r="D69" s="87">
        <f>'Comm. &amp; Pers. Dev.'!O45</f>
        <v>0</v>
      </c>
      <c r="F69" s="87">
        <f>Development!AC54</f>
        <v>0</v>
      </c>
    </row>
    <row r="70" spans="1:6" ht="35.1" customHeight="1">
      <c r="A70" s="82" t="s">
        <v>342</v>
      </c>
      <c r="B70" s="87">
        <f>Admin!M48</f>
        <v>0</v>
      </c>
      <c r="D70" s="87">
        <f>'Comm. &amp; Pers. Dev.'!O46</f>
        <v>0</v>
      </c>
      <c r="F70" s="87">
        <f>Development!AC55</f>
        <v>0</v>
      </c>
    </row>
    <row r="71" spans="1:6" ht="35.1" customHeight="1">
      <c r="A71" s="82" t="s">
        <v>343</v>
      </c>
      <c r="B71" s="87">
        <f>Admin!M49</f>
        <v>3496</v>
      </c>
      <c r="D71" s="87">
        <f>'Comm. &amp; Pers. Dev.'!O47</f>
        <v>1040</v>
      </c>
      <c r="F71" s="87">
        <f>Development!AC56</f>
        <v>810</v>
      </c>
    </row>
    <row r="72" spans="1:6" ht="35.1" customHeight="1">
      <c r="A72" s="82" t="s">
        <v>344</v>
      </c>
      <c r="B72" s="87">
        <f>Admin!M50</f>
        <v>0</v>
      </c>
      <c r="D72" s="87">
        <f>'Comm. &amp; Pers. Dev.'!O48</f>
        <v>0</v>
      </c>
      <c r="F72" s="87">
        <f>Development!AC57</f>
        <v>4132</v>
      </c>
    </row>
    <row r="73" spans="1:6" ht="35.1" customHeight="1">
      <c r="A73" s="82" t="s">
        <v>345</v>
      </c>
      <c r="B73" s="87">
        <f>Admin!M51</f>
        <v>2500</v>
      </c>
      <c r="D73" s="87">
        <f>'Comm. &amp; Pers. Dev.'!O49</f>
        <v>5000</v>
      </c>
      <c r="F73" s="87">
        <f>Development!AC58</f>
        <v>1800</v>
      </c>
    </row>
    <row r="74" spans="1:6" ht="35.1" customHeight="1">
      <c r="A74" s="82" t="s">
        <v>346</v>
      </c>
      <c r="B74" s="87">
        <f>Admin!M52</f>
        <v>3500</v>
      </c>
      <c r="D74" s="87">
        <f>'Comm. &amp; Pers. Dev.'!O50</f>
        <v>4000</v>
      </c>
      <c r="F74" s="87">
        <f>Development!AC59</f>
        <v>1500</v>
      </c>
    </row>
    <row r="75" spans="1:6" ht="35.1" customHeight="1">
      <c r="A75" s="82" t="s">
        <v>347</v>
      </c>
      <c r="B75" s="87">
        <f>Admin!M53</f>
        <v>0</v>
      </c>
      <c r="D75" s="87">
        <f>'Comm. &amp; Pers. Dev.'!O51</f>
        <v>0</v>
      </c>
      <c r="F75" s="87">
        <f>Development!AC60</f>
        <v>0</v>
      </c>
    </row>
    <row r="76" spans="1:6" ht="35.1" customHeight="1">
      <c r="A76" s="82" t="s">
        <v>348</v>
      </c>
      <c r="B76" s="87">
        <f>Admin!M54</f>
        <v>365</v>
      </c>
      <c r="D76" s="87">
        <f>'Comm. &amp; Pers. Dev.'!O52</f>
        <v>300</v>
      </c>
      <c r="F76" s="87">
        <f>Development!AC61</f>
        <v>152</v>
      </c>
    </row>
    <row r="77" spans="1:6" ht="35.1" customHeight="1">
      <c r="A77" s="82" t="s">
        <v>349</v>
      </c>
      <c r="B77" s="87">
        <f>Admin!M55</f>
        <v>0</v>
      </c>
      <c r="D77" s="87">
        <f>'Comm. &amp; Pers. Dev.'!O53</f>
        <v>11431</v>
      </c>
      <c r="F77" s="87">
        <f>Development!AC62</f>
        <v>19680</v>
      </c>
    </row>
    <row r="78" spans="1:6" ht="35.1" customHeight="1">
      <c r="A78" s="82" t="s">
        <v>350</v>
      </c>
      <c r="B78" s="87">
        <f>Admin!M56</f>
        <v>10100</v>
      </c>
      <c r="D78" s="87">
        <f>'Comm. &amp; Pers. Dev.'!O54</f>
        <v>6500</v>
      </c>
      <c r="F78" s="87">
        <f>Development!AC63</f>
        <v>4897</v>
      </c>
    </row>
    <row r="79" spans="1:6" ht="35.1" customHeight="1">
      <c r="A79" s="82" t="s">
        <v>351</v>
      </c>
      <c r="B79" s="87">
        <f>Admin!M57</f>
        <v>3700</v>
      </c>
      <c r="D79" s="87">
        <f>'Comm. &amp; Pers. Dev.'!O55</f>
        <v>600</v>
      </c>
      <c r="F79" s="87">
        <f>Development!AC64</f>
        <v>550</v>
      </c>
    </row>
    <row r="80" spans="1:6" ht="35.1" customHeight="1">
      <c r="A80" s="82" t="s">
        <v>352</v>
      </c>
      <c r="B80" s="87">
        <f>Admin!M58</f>
        <v>13477.89</v>
      </c>
      <c r="D80" s="87">
        <f>'Comm. &amp; Pers. Dev.'!O56</f>
        <v>2500</v>
      </c>
      <c r="F80" s="87">
        <f>Development!AC65</f>
        <v>3500</v>
      </c>
    </row>
    <row r="81" spans="1:6" ht="35.1" customHeight="1">
      <c r="A81" s="82" t="s">
        <v>353</v>
      </c>
      <c r="B81" s="87">
        <f>Admin!M59</f>
        <v>0</v>
      </c>
      <c r="D81" s="87">
        <f>'Comm. &amp; Pers. Dev.'!O57</f>
        <v>0</v>
      </c>
      <c r="F81" s="87">
        <f>Development!AC66</f>
        <v>0</v>
      </c>
    </row>
    <row r="82" spans="1:6" ht="35.1" customHeight="1">
      <c r="A82" s="82" t="s">
        <v>563</v>
      </c>
      <c r="B82" s="87">
        <f>Admin!M60</f>
        <v>0</v>
      </c>
      <c r="D82" s="87">
        <f>'Comm. &amp; Pers. Dev.'!O58</f>
        <v>0</v>
      </c>
      <c r="F82" s="87">
        <f>Development!AC67</f>
        <v>0</v>
      </c>
    </row>
    <row r="83" spans="1:6" ht="35.1" customHeight="1">
      <c r="A83" s="82" t="s">
        <v>564</v>
      </c>
      <c r="B83" s="87">
        <f>Admin!M61</f>
        <v>4761.1099999999997</v>
      </c>
      <c r="D83" s="87">
        <f>'Comm. &amp; Pers. Dev.'!O59</f>
        <v>0</v>
      </c>
      <c r="F83" s="87">
        <f>Development!AC68</f>
        <v>0</v>
      </c>
    </row>
    <row r="84" spans="1:6" ht="35.1" customHeight="1">
      <c r="A84" s="82" t="s">
        <v>194</v>
      </c>
      <c r="B84" s="87">
        <f>Admin!M62</f>
        <v>0</v>
      </c>
      <c r="D84" s="87">
        <f>'Comm. &amp; Pers. Dev.'!O60</f>
        <v>0</v>
      </c>
      <c r="F84" s="87">
        <f>Development!AC69</f>
        <v>0</v>
      </c>
    </row>
    <row r="85" spans="1:6" ht="35.1" customHeight="1">
      <c r="A85" s="82" t="s">
        <v>565</v>
      </c>
      <c r="B85" s="87">
        <f>Admin!M63</f>
        <v>2150</v>
      </c>
      <c r="D85" s="87">
        <f>'Comm. &amp; Pers. Dev.'!O61</f>
        <v>2905</v>
      </c>
      <c r="F85" s="87">
        <f>Development!AC70</f>
        <v>1425</v>
      </c>
    </row>
    <row r="86" spans="1:6" ht="35.1" customHeight="1">
      <c r="A86" s="82" t="s">
        <v>357</v>
      </c>
      <c r="B86" s="87">
        <f>Admin!M64</f>
        <v>1800</v>
      </c>
      <c r="D86" s="87">
        <f>'Comm. &amp; Pers. Dev.'!O62</f>
        <v>0</v>
      </c>
      <c r="F86" s="87">
        <f>Development!AC71</f>
        <v>0</v>
      </c>
    </row>
    <row r="87" spans="1:6" ht="35.1" customHeight="1">
      <c r="A87" s="82" t="s">
        <v>358</v>
      </c>
      <c r="B87" s="87">
        <f>Admin!M65</f>
        <v>7011</v>
      </c>
      <c r="D87" s="87">
        <f>'Comm. &amp; Pers. Dev.'!O63</f>
        <v>6855</v>
      </c>
      <c r="F87" s="87">
        <f>Development!AC72</f>
        <v>14569.79</v>
      </c>
    </row>
    <row r="88" spans="1:6" ht="35.1" customHeight="1">
      <c r="A88" s="82" t="s">
        <v>359</v>
      </c>
      <c r="B88" s="87">
        <f>Admin!M66</f>
        <v>0</v>
      </c>
      <c r="D88" s="87">
        <f>'Comm. &amp; Pers. Dev.'!O64</f>
        <v>1000</v>
      </c>
      <c r="F88" s="87">
        <f>Development!AC73</f>
        <v>0</v>
      </c>
    </row>
    <row r="89" spans="1:6" ht="35.1" customHeight="1">
      <c r="A89" s="82" t="s">
        <v>360</v>
      </c>
      <c r="B89" s="87">
        <f>Admin!M67</f>
        <v>0</v>
      </c>
      <c r="D89" s="87">
        <f>'Comm. &amp; Pers. Dev.'!O65</f>
        <v>0</v>
      </c>
      <c r="F89" s="87">
        <f>Development!AC74</f>
        <v>0</v>
      </c>
    </row>
    <row r="90" spans="1:6" ht="35.1" customHeight="1">
      <c r="A90" s="82" t="s">
        <v>361</v>
      </c>
      <c r="B90" s="87">
        <f>Admin!M68</f>
        <v>0</v>
      </c>
      <c r="D90" s="87">
        <f>'Comm. &amp; Pers. Dev.'!O66</f>
        <v>0</v>
      </c>
      <c r="F90" s="87">
        <f>Development!AC75</f>
        <v>0</v>
      </c>
    </row>
    <row r="91" spans="1:6" ht="35.1" customHeight="1">
      <c r="A91" s="82" t="s">
        <v>362</v>
      </c>
      <c r="B91" s="87">
        <f>Admin!M69</f>
        <v>0</v>
      </c>
      <c r="D91" s="87">
        <f>'Comm. &amp; Pers. Dev.'!O67</f>
        <v>0</v>
      </c>
      <c r="F91" s="87">
        <f>Development!AC76</f>
        <v>0</v>
      </c>
    </row>
    <row r="92" spans="1:6" ht="35.1" customHeight="1">
      <c r="A92" s="82" t="s">
        <v>363</v>
      </c>
      <c r="B92" s="87">
        <f>Admin!M70</f>
        <v>0</v>
      </c>
      <c r="D92" s="87">
        <f>'Comm. &amp; Pers. Dev.'!O68</f>
        <v>0</v>
      </c>
      <c r="F92" s="87">
        <f>Development!AC77</f>
        <v>0</v>
      </c>
    </row>
    <row r="93" spans="1:6" ht="35.1" customHeight="1">
      <c r="A93" s="82" t="s">
        <v>364</v>
      </c>
      <c r="B93" s="87">
        <f>Admin!M71</f>
        <v>725</v>
      </c>
      <c r="D93" s="87">
        <f>'Comm. &amp; Pers. Dev.'!O69</f>
        <v>350</v>
      </c>
      <c r="F93" s="87">
        <f>Development!AC78</f>
        <v>3150</v>
      </c>
    </row>
    <row r="94" spans="1:6" ht="35.1" customHeight="1">
      <c r="A94" s="82" t="s">
        <v>566</v>
      </c>
      <c r="B94" s="87">
        <f>Admin!M72</f>
        <v>29250</v>
      </c>
      <c r="D94" s="87">
        <f>'Comm. &amp; Pers. Dev.'!O70</f>
        <v>5040</v>
      </c>
      <c r="F94" s="87">
        <f>Development!AC80</f>
        <v>6264</v>
      </c>
    </row>
    <row r="95" spans="1:6" ht="35.1" customHeight="1">
      <c r="A95" s="82" t="s">
        <v>366</v>
      </c>
      <c r="B95" s="87">
        <f>Admin!M73</f>
        <v>0</v>
      </c>
      <c r="D95" s="87">
        <f>'Comm. &amp; Pers. Dev.'!O71</f>
        <v>0</v>
      </c>
      <c r="F95" s="87">
        <f>Development!AC81</f>
        <v>2500</v>
      </c>
    </row>
    <row r="96" spans="1:6" ht="35.1" customHeight="1">
      <c r="A96" s="82" t="s">
        <v>367</v>
      </c>
      <c r="B96" s="87">
        <f>Admin!M74</f>
        <v>5500</v>
      </c>
      <c r="D96" s="87">
        <f>'Comm. &amp; Pers. Dev.'!O72</f>
        <v>2500</v>
      </c>
      <c r="F96" s="87">
        <f>Development!AC82</f>
        <v>2018</v>
      </c>
    </row>
    <row r="97" spans="1:6" ht="35.1" customHeight="1">
      <c r="A97" s="82" t="s">
        <v>567</v>
      </c>
      <c r="B97" s="87">
        <f>Admin!M75</f>
        <v>0</v>
      </c>
      <c r="D97" s="87">
        <f>'Comm. &amp; Pers. Dev.'!O73</f>
        <v>2400</v>
      </c>
      <c r="F97" s="87">
        <f>Development!AC83</f>
        <v>600</v>
      </c>
    </row>
    <row r="98" spans="1:6" ht="35.1" customHeight="1">
      <c r="A98" s="82" t="s">
        <v>568</v>
      </c>
      <c r="B98" s="87">
        <f>Admin!M76</f>
        <v>3900</v>
      </c>
      <c r="D98" s="87">
        <f>'Comm. &amp; Pers. Dev.'!O74</f>
        <v>10000</v>
      </c>
      <c r="F98" s="87">
        <f>Development!AC84</f>
        <v>12107</v>
      </c>
    </row>
    <row r="99" spans="1:6" ht="35.1" customHeight="1">
      <c r="A99" s="82" t="s">
        <v>569</v>
      </c>
      <c r="B99" s="87">
        <f>Admin!M77</f>
        <v>0</v>
      </c>
      <c r="D99" s="87">
        <f>'Comm. &amp; Pers. Dev.'!O75</f>
        <v>0</v>
      </c>
      <c r="F99" s="87">
        <f>Development!AC85</f>
        <v>0</v>
      </c>
    </row>
    <row r="100" spans="1:6" ht="35.1" customHeight="1">
      <c r="A100" s="92" t="s">
        <v>369</v>
      </c>
      <c r="B100" s="87">
        <f>Admin!M78</f>
        <v>30464</v>
      </c>
      <c r="D100" s="87">
        <f>'Comm. &amp; Pers. Dev.'!O76</f>
        <v>120</v>
      </c>
      <c r="F100" s="87">
        <f>Development!AC86</f>
        <v>9890</v>
      </c>
    </row>
    <row r="101" spans="1:6" ht="35.1" customHeight="1">
      <c r="A101" s="92" t="s">
        <v>370</v>
      </c>
      <c r="B101" s="87">
        <f>Admin!M79</f>
        <v>1500</v>
      </c>
      <c r="D101" s="87">
        <f>'Comm. &amp; Pers. Dev.'!O77</f>
        <v>0</v>
      </c>
      <c r="F101" s="87">
        <f>Development!AC87</f>
        <v>5570</v>
      </c>
    </row>
    <row r="102" spans="1:6" ht="35.1" customHeight="1">
      <c r="A102" s="92" t="s">
        <v>371</v>
      </c>
      <c r="B102" s="87">
        <f>Admin!M80</f>
        <v>0</v>
      </c>
      <c r="D102" s="87">
        <f>'Comm. &amp; Pers. Dev.'!O78</f>
        <v>0</v>
      </c>
      <c r="F102" s="87">
        <f>Development!AC88</f>
        <v>0</v>
      </c>
    </row>
    <row r="103" spans="1:6" ht="35.1" customHeight="1">
      <c r="A103" s="92" t="s">
        <v>234</v>
      </c>
      <c r="B103" s="87">
        <f>Admin!M81</f>
        <v>182000</v>
      </c>
      <c r="D103" s="87">
        <f>'Comm. &amp; Pers. Dev.'!O79</f>
        <v>0</v>
      </c>
      <c r="F103" s="87">
        <f>Development!AC89</f>
        <v>0</v>
      </c>
    </row>
    <row r="104" spans="1:6" ht="35.1" customHeight="1">
      <c r="A104" s="92" t="s">
        <v>372</v>
      </c>
      <c r="B104" s="87">
        <f>Admin!M82</f>
        <v>31000</v>
      </c>
      <c r="D104" s="87">
        <f>'Comm. &amp; Pers. Dev.'!O80</f>
        <v>0</v>
      </c>
      <c r="F104" s="87">
        <f>Development!AC90</f>
        <v>0</v>
      </c>
    </row>
    <row r="105" spans="1:6" ht="35.1" customHeight="1">
      <c r="A105" s="92" t="s">
        <v>373</v>
      </c>
      <c r="B105" s="87">
        <f>Admin!M83</f>
        <v>0</v>
      </c>
      <c r="D105" s="87">
        <f>'Comm. &amp; Pers. Dev.'!O81</f>
        <v>0</v>
      </c>
      <c r="F105" s="87">
        <f>Development!AC91</f>
        <v>0</v>
      </c>
    </row>
    <row r="106" spans="1:6" ht="35.1" customHeight="1">
      <c r="A106" s="92" t="s">
        <v>374</v>
      </c>
      <c r="B106" s="87">
        <f>Admin!M84</f>
        <v>0</v>
      </c>
      <c r="D106" s="87">
        <f>'Comm. &amp; Pers. Dev.'!O82</f>
        <v>0</v>
      </c>
      <c r="F106" s="87">
        <f>Development!AC92</f>
        <v>0</v>
      </c>
    </row>
    <row r="107" spans="1:6" ht="35.1" customHeight="1">
      <c r="A107" s="92" t="s">
        <v>375</v>
      </c>
      <c r="B107" s="87">
        <f>Admin!M85</f>
        <v>0</v>
      </c>
      <c r="D107" s="87">
        <f>'Comm. &amp; Pers. Dev.'!O83</f>
        <v>0</v>
      </c>
      <c r="F107" s="87">
        <f>Development!AC93</f>
        <v>4500</v>
      </c>
    </row>
    <row r="108" spans="1:6" ht="35.1" customHeight="1">
      <c r="A108" s="92" t="s">
        <v>376</v>
      </c>
      <c r="B108" s="87">
        <f>Admin!M86</f>
        <v>0</v>
      </c>
      <c r="D108" s="87">
        <f>'Comm. &amp; Pers. Dev.'!O84</f>
        <v>0</v>
      </c>
      <c r="F108" s="87">
        <f>Development!AC94</f>
        <v>0</v>
      </c>
    </row>
    <row r="109" spans="1:6" ht="35.1" customHeight="1">
      <c r="A109" s="92" t="s">
        <v>377</v>
      </c>
      <c r="B109" s="87">
        <f>Admin!M87</f>
        <v>0</v>
      </c>
      <c r="D109" s="87">
        <f>'Comm. &amp; Pers. Dev.'!O85</f>
        <v>7960</v>
      </c>
      <c r="F109" s="87">
        <f>Development!AC95</f>
        <v>0</v>
      </c>
    </row>
    <row r="110" spans="1:6" ht="35.1" customHeight="1">
      <c r="A110" s="92" t="s">
        <v>378</v>
      </c>
      <c r="B110" s="87">
        <f>Admin!M88</f>
        <v>0</v>
      </c>
      <c r="D110" s="87">
        <f>'Comm. &amp; Pers. Dev.'!O86</f>
        <v>0</v>
      </c>
      <c r="F110" s="87">
        <f>Development!AC96</f>
        <v>0</v>
      </c>
    </row>
    <row r="111" spans="1:6" ht="35.1" customHeight="1">
      <c r="A111" s="92" t="s">
        <v>379</v>
      </c>
      <c r="B111" s="87">
        <f>Admin!M89</f>
        <v>0</v>
      </c>
      <c r="D111" s="87">
        <f>'Comm. &amp; Pers. Dev.'!O87</f>
        <v>0</v>
      </c>
      <c r="F111" s="87">
        <f>Development!AC97</f>
        <v>0</v>
      </c>
    </row>
    <row r="112" spans="1:6" ht="35.1" customHeight="1">
      <c r="A112" s="92" t="s">
        <v>380</v>
      </c>
      <c r="B112" s="87">
        <f>Admin!M90</f>
        <v>0</v>
      </c>
      <c r="D112" s="87">
        <f>'Comm. &amp; Pers. Dev.'!O88</f>
        <v>0</v>
      </c>
      <c r="F112" s="87">
        <f>Development!AC98</f>
        <v>165996</v>
      </c>
    </row>
    <row r="113" spans="1:6" ht="35.1" customHeight="1">
      <c r="A113" s="92" t="s">
        <v>570</v>
      </c>
      <c r="B113" s="87">
        <f>Admin!M91</f>
        <v>0</v>
      </c>
      <c r="D113" s="87">
        <f>'Comm. &amp; Pers. Dev.'!O89</f>
        <v>0</v>
      </c>
      <c r="F113" s="87">
        <f>Development!AC99</f>
        <v>4745</v>
      </c>
    </row>
    <row r="114" spans="1:6" ht="35.1" customHeight="1">
      <c r="A114" s="92" t="s">
        <v>571</v>
      </c>
      <c r="B114" s="87">
        <f>Admin!M91</f>
        <v>0</v>
      </c>
      <c r="D114" s="87">
        <f>'Comm. &amp; Pers. Dev.'!O90</f>
        <v>0</v>
      </c>
      <c r="F114" s="87">
        <v>0</v>
      </c>
    </row>
    <row r="115" spans="1:6" ht="35.1" customHeight="1">
      <c r="A115" s="92" t="s">
        <v>385</v>
      </c>
      <c r="B115" s="87">
        <v>0</v>
      </c>
      <c r="D115" s="87">
        <v>0</v>
      </c>
      <c r="F115" s="87">
        <f>Development!AC100</f>
        <v>27058</v>
      </c>
    </row>
    <row r="116" spans="1:6" ht="35.1" customHeight="1">
      <c r="A116" s="92" t="s">
        <v>386</v>
      </c>
      <c r="F116" s="87">
        <f>Development!AC101</f>
        <v>0</v>
      </c>
    </row>
    <row r="117" spans="1:6" ht="35.1" customHeight="1">
      <c r="A117" s="92" t="s">
        <v>387</v>
      </c>
      <c r="F117" s="87">
        <f>Development!AC102</f>
        <v>15000</v>
      </c>
    </row>
    <row r="118" spans="1:6" ht="35.1" customHeight="1">
      <c r="A118" s="92" t="s">
        <v>388</v>
      </c>
      <c r="D118" s="87">
        <f>'Comm. &amp; Pers. Dev.'!O91</f>
        <v>7600</v>
      </c>
      <c r="F118" s="87">
        <v>0</v>
      </c>
    </row>
    <row r="119" spans="1:6" ht="35.1" customHeight="1">
      <c r="A119" s="92" t="s">
        <v>572</v>
      </c>
      <c r="B119" s="87">
        <v>0</v>
      </c>
      <c r="D119" s="87">
        <v>0</v>
      </c>
      <c r="F119" s="87">
        <v>0</v>
      </c>
    </row>
    <row r="120" spans="1:6" ht="35.1" customHeight="1">
      <c r="A120" s="92" t="s">
        <v>389</v>
      </c>
      <c r="B120" s="87">
        <v>0</v>
      </c>
      <c r="D120" s="87">
        <v>0</v>
      </c>
      <c r="F120" s="87">
        <f>Development!AC103</f>
        <v>0</v>
      </c>
    </row>
    <row r="121" spans="1:6" ht="35.1" customHeight="1">
      <c r="A121" s="92" t="s">
        <v>390</v>
      </c>
      <c r="B121" s="87">
        <v>0</v>
      </c>
      <c r="D121" s="87">
        <v>0</v>
      </c>
      <c r="F121" s="87">
        <f>Development!AC104</f>
        <v>0</v>
      </c>
    </row>
    <row r="122" spans="1:6" ht="35.1" customHeight="1">
      <c r="A122" s="92" t="s">
        <v>391</v>
      </c>
      <c r="B122" s="87">
        <v>0</v>
      </c>
      <c r="D122" s="87">
        <v>0</v>
      </c>
    </row>
    <row r="123" spans="1:6" ht="35.1" customHeight="1">
      <c r="A123" s="92" t="s">
        <v>392</v>
      </c>
      <c r="B123" s="87">
        <v>0</v>
      </c>
      <c r="D123" s="87">
        <v>0</v>
      </c>
      <c r="F123" s="87">
        <f>Development!AC105</f>
        <v>0</v>
      </c>
    </row>
    <row r="124" spans="1:6" ht="35.1" customHeight="1">
      <c r="A124" s="92" t="s">
        <v>393</v>
      </c>
      <c r="B124" s="87">
        <v>0</v>
      </c>
      <c r="D124" s="87">
        <v>0</v>
      </c>
      <c r="F124" s="87">
        <f>Development!AC106</f>
        <v>127932</v>
      </c>
    </row>
    <row r="125" spans="1:6" ht="35.1" customHeight="1">
      <c r="A125" s="92" t="s">
        <v>394</v>
      </c>
      <c r="B125" s="87">
        <v>0</v>
      </c>
      <c r="D125" s="87">
        <v>0</v>
      </c>
      <c r="F125" s="87">
        <f>Development!AC107</f>
        <v>34000</v>
      </c>
    </row>
    <row r="126" spans="1:6" ht="35.1" customHeight="1">
      <c r="A126" s="92" t="s">
        <v>395</v>
      </c>
      <c r="B126" s="87">
        <v>0</v>
      </c>
      <c r="D126" s="87">
        <v>0</v>
      </c>
      <c r="F126" s="87">
        <v>0</v>
      </c>
    </row>
    <row r="127" spans="1:6" ht="35.1" customHeight="1">
      <c r="A127" s="92" t="s">
        <v>396</v>
      </c>
      <c r="B127" s="87">
        <v>0</v>
      </c>
      <c r="D127" s="87">
        <v>0</v>
      </c>
      <c r="F127" s="87">
        <v>0</v>
      </c>
    </row>
    <row r="128" spans="1:6" ht="35.1" customHeight="1">
      <c r="A128" s="92" t="s">
        <v>397</v>
      </c>
      <c r="B128" s="87">
        <v>0</v>
      </c>
      <c r="D128" s="87">
        <v>0</v>
      </c>
      <c r="F128" s="87">
        <v>0</v>
      </c>
    </row>
    <row r="129" spans="1:6" ht="35.1" customHeight="1">
      <c r="A129" s="92" t="s">
        <v>398</v>
      </c>
      <c r="B129" s="87">
        <v>0</v>
      </c>
      <c r="D129" s="87">
        <v>0</v>
      </c>
      <c r="F129" s="87">
        <f>Development!AC108</f>
        <v>0</v>
      </c>
    </row>
    <row r="130" spans="1:6" ht="35.1" customHeight="1">
      <c r="A130" s="92" t="s">
        <v>399</v>
      </c>
      <c r="B130" s="87">
        <v>0</v>
      </c>
      <c r="D130" s="87">
        <v>0</v>
      </c>
      <c r="F130" s="87">
        <v>0</v>
      </c>
    </row>
    <row r="131" spans="1:6" ht="35.1" customHeight="1">
      <c r="A131" s="82" t="s">
        <v>573</v>
      </c>
      <c r="B131" s="87">
        <v>0</v>
      </c>
      <c r="D131" s="87">
        <f>'Comm. &amp; Pers. Dev.'!O92</f>
        <v>0</v>
      </c>
      <c r="F131" s="87">
        <v>0</v>
      </c>
    </row>
    <row r="132" spans="1:6" ht="35.1" customHeight="1">
      <c r="A132" s="82" t="s">
        <v>574</v>
      </c>
      <c r="B132" s="87">
        <v>0</v>
      </c>
      <c r="D132" s="87">
        <v>0</v>
      </c>
      <c r="F132" s="87">
        <v>0</v>
      </c>
    </row>
    <row r="133" spans="1:6" ht="35.1" customHeight="1"/>
    <row r="134" spans="1:6" ht="35.1" customHeight="1"/>
    <row r="135" spans="1:6" ht="35.1" customHeight="1"/>
    <row r="136" spans="1:6" ht="35.1" customHeight="1"/>
    <row r="137" spans="1:6" ht="35.1" customHeight="1"/>
    <row r="138" spans="1:6" ht="35.1" customHeight="1"/>
    <row r="139" spans="1:6" ht="35.1" customHeight="1"/>
    <row r="140" spans="1:6" ht="35.1" customHeight="1"/>
    <row r="141" spans="1:6" ht="35.1" customHeight="1">
      <c r="A141" s="82" t="s">
        <v>7</v>
      </c>
    </row>
    <row r="142" spans="1:6" ht="35.1" customHeight="1"/>
    <row r="143" spans="1:6" ht="35.1" customHeight="1"/>
    <row r="144" spans="1:6" ht="35.1" customHeight="1"/>
    <row r="145" ht="35.1" customHeight="1"/>
    <row r="146" ht="35.1" customHeight="1"/>
    <row r="147" ht="35.1" customHeight="1"/>
    <row r="148" ht="35.1" customHeight="1"/>
  </sheetData>
  <pageMargins left="0.7" right="0.7" top="0.75" bottom="0.75" header="0.3" footer="0.3"/>
  <pageSetup paperSize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b35a16c-2c79-4040-81eb-199097c2340e">
      <UserInfo>
        <DisplayName>Leslie Keller</DisplayName>
        <AccountId>290</AccountId>
        <AccountType/>
      </UserInfo>
      <UserInfo>
        <DisplayName>Jolie Lercher</DisplayName>
        <AccountId>1020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7DFA506E486B44A10879BD6072D7A4" ma:contentTypeVersion="19" ma:contentTypeDescription="Create a new document." ma:contentTypeScope="" ma:versionID="a14cb0547c3673a19f861995f3f9d0b6">
  <xsd:schema xmlns:xsd="http://www.w3.org/2001/XMLSchema" xmlns:xs="http://www.w3.org/2001/XMLSchema" xmlns:p="http://schemas.microsoft.com/office/2006/metadata/properties" xmlns:ns2="0b35a16c-2c79-4040-81eb-199097c2340e" xmlns:ns3="6f000721-de0b-47a9-ab10-47f3c62b83b8" targetNamespace="http://schemas.microsoft.com/office/2006/metadata/properties" ma:root="true" ma:fieldsID="a2000f2d57af18680522c85c592f46d3" ns2:_="" ns3:_="">
    <xsd:import namespace="0b35a16c-2c79-4040-81eb-199097c2340e"/>
    <xsd:import namespace="6f000721-de0b-47a9-ab10-47f3c62b83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5a16c-2c79-4040-81eb-199097c234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00721-de0b-47a9-ab10-47f3c62b83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067D1-BF40-4F3A-8E26-0A15F38FAB3B}"/>
</file>

<file path=customXml/itemProps2.xml><?xml version="1.0" encoding="utf-8"?>
<ds:datastoreItem xmlns:ds="http://schemas.openxmlformats.org/officeDocument/2006/customXml" ds:itemID="{8A178F8E-BDF9-4383-B719-7594399EE190}"/>
</file>

<file path=customXml/itemProps3.xml><?xml version="1.0" encoding="utf-8"?>
<ds:datastoreItem xmlns:ds="http://schemas.openxmlformats.org/officeDocument/2006/customXml" ds:itemID="{1B782EF8-7496-4870-AC11-BDF660477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2019-10-10T20:18:37Z</dcterms:created>
  <dcterms:modified xsi:type="dcterms:W3CDTF">2022-05-09T21:14:24Z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0x0101006E7DFA506E486B44A10879BD6072D7A4</vt:lpwstr>
  </property>
</Properties>
</file>